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3.UZMOOD\Desktop\Прейскуранты на 2025\01.04.2026\"/>
    </mc:Choice>
  </mc:AlternateContent>
  <bookViews>
    <workbookView xWindow="-120" yWindow="-120" windowWidth="29040" windowHeight="15720" tabRatio="989" firstSheet="3" activeTab="10"/>
  </bookViews>
  <sheets>
    <sheet name="Консультации" sheetId="2" r:id="rId1"/>
    <sheet name="Прием" sheetId="39" r:id="rId2"/>
    <sheet name="психотерапевт" sheetId="27" r:id="rId3"/>
    <sheet name="УЗИ" sheetId="6" r:id="rId4"/>
    <sheet name="Изотопы" sheetId="7" r:id="rId5"/>
    <sheet name="КДЛ " sheetId="8" r:id="rId6"/>
    <sheet name="Цитология" sheetId="9" r:id="rId7"/>
    <sheet name="морфология" sheetId="19" r:id="rId8"/>
    <sheet name="рентген" sheetId="30" r:id="rId9"/>
    <sheet name="кт " sheetId="31" r:id="rId10"/>
    <sheet name="мрт " sheetId="37" r:id="rId11"/>
    <sheet name="эндоскопия" sheetId="33" r:id="rId12"/>
    <sheet name="операции" sheetId="36" r:id="rId13"/>
    <sheet name="ПЛАСТИЧЕСКАЯ ХИРУРГИЯ" sheetId="38" r:id="rId14"/>
    <sheet name="Пребывание в палатах" sheetId="10" r:id="rId15"/>
    <sheet name="копии" sheetId="13" r:id="rId16"/>
    <sheet name="ритуальные услуги" sheetId="14" r:id="rId17"/>
    <sheet name="ритуалы " sheetId="21" r:id="rId18"/>
    <sheet name="ковид" sheetId="22" state="hidden" r:id="rId19"/>
  </sheets>
  <definedNames>
    <definedName name="_xlnm.Print_Titles" localSheetId="5">'КДЛ '!$9:$10</definedName>
    <definedName name="_xlnm.Print_Titles" localSheetId="9">'кт '!$9:$10</definedName>
    <definedName name="_xlnm.Print_Titles" localSheetId="12">операции!$9:$10</definedName>
    <definedName name="_xlnm.Print_Titles" localSheetId="3">УЗИ!$9:$10</definedName>
    <definedName name="_xlnm.Print_Area" localSheetId="4">Изотопы!$A$1:$E$25</definedName>
    <definedName name="_xlnm.Print_Area" localSheetId="5">'КДЛ '!$A$1:$E$125</definedName>
    <definedName name="_xlnm.Print_Area" localSheetId="0">Консультации!$A$1:$E$26</definedName>
    <definedName name="_xlnm.Print_Area" localSheetId="9">'кт '!$A$1:$E$72</definedName>
    <definedName name="_xlnm.Print_Area" localSheetId="12">операции!$A$1:$E$134</definedName>
    <definedName name="_xlnm.Print_Area" localSheetId="14">'Пребывание в палатах'!$A$1:$C$46</definedName>
    <definedName name="_xlnm.Print_Area" localSheetId="8">рентген!$A$1:$E$66</definedName>
    <definedName name="_xlnm.Print_Area" localSheetId="16">'ритуальные услуги'!$A$1:$E$16</definedName>
    <definedName name="_xlnm.Print_Area" localSheetId="3">УЗИ!$A$1:$E$64</definedName>
    <definedName name="_xlnm.Print_Area" localSheetId="6">Цитология!$A$1:$E$26</definedName>
    <definedName name="_xlnm.Print_Area" localSheetId="11">эндоскопия!$A$1:$E$43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30" l="1"/>
  <c r="E64" i="30"/>
  <c r="E65" i="3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12" i="10"/>
  <c r="E14" i="10"/>
  <c r="E15" i="10"/>
  <c r="E16" i="10"/>
  <c r="E17" i="10"/>
  <c r="E19" i="10"/>
  <c r="E20" i="10"/>
  <c r="E21" i="10"/>
  <c r="E22" i="10"/>
  <c r="E23" i="10"/>
  <c r="E24" i="10"/>
  <c r="E26" i="10"/>
  <c r="E27" i="10"/>
  <c r="E28" i="10"/>
  <c r="E30" i="10"/>
  <c r="E31" i="10"/>
  <c r="E33" i="10"/>
  <c r="E34" i="10"/>
  <c r="E35" i="10"/>
  <c r="E36" i="10"/>
  <c r="E37" i="10"/>
  <c r="E38" i="10"/>
  <c r="E40" i="10"/>
  <c r="E41" i="10"/>
  <c r="E42" i="10"/>
  <c r="E43" i="10"/>
  <c r="E12" i="10"/>
  <c r="E82" i="36"/>
  <c r="E40" i="37"/>
  <c r="E38" i="37"/>
  <c r="E39" i="37"/>
  <c r="C16" i="8"/>
  <c r="C15" i="8"/>
  <c r="C14" i="8"/>
  <c r="C13" i="8"/>
  <c r="C12" i="8"/>
  <c r="D14" i="8"/>
  <c r="E103" i="36"/>
  <c r="E102" i="36"/>
  <c r="E105" i="8"/>
  <c r="D16" i="8"/>
  <c r="D15" i="8"/>
  <c r="D13" i="8"/>
  <c r="D12" i="8"/>
  <c r="E112" i="8"/>
  <c r="E104" i="8"/>
  <c r="E77" i="8"/>
  <c r="E74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52" i="8"/>
  <c r="E47" i="8"/>
  <c r="E45" i="8"/>
  <c r="E38" i="8"/>
  <c r="E35" i="8"/>
  <c r="E31" i="8"/>
  <c r="E30" i="8"/>
  <c r="E29" i="8"/>
  <c r="E28" i="8"/>
  <c r="E27" i="8"/>
  <c r="E123" i="8"/>
  <c r="E122" i="8"/>
  <c r="E121" i="8"/>
  <c r="E11" i="9"/>
  <c r="E14" i="9"/>
  <c r="E16" i="9"/>
  <c r="E60" i="30"/>
  <c r="E61" i="30"/>
  <c r="E59" i="30"/>
  <c r="E47" i="21"/>
  <c r="E48" i="21"/>
  <c r="E45" i="21"/>
  <c r="E39" i="21"/>
  <c r="E22" i="21"/>
  <c r="E21" i="21"/>
  <c r="E20" i="21"/>
  <c r="E24" i="2"/>
  <c r="E23" i="2"/>
  <c r="E22" i="2"/>
  <c r="E15" i="39"/>
  <c r="E14" i="2"/>
  <c r="E32" i="39"/>
  <c r="E31" i="39"/>
  <c r="E30" i="39"/>
  <c r="E29" i="39"/>
  <c r="E28" i="39"/>
  <c r="E27" i="39"/>
  <c r="E26" i="39"/>
  <c r="E25" i="39"/>
  <c r="E24" i="39"/>
  <c r="E22" i="39"/>
  <c r="E21" i="39"/>
  <c r="E20" i="39"/>
  <c r="E19" i="39"/>
  <c r="E18" i="39"/>
  <c r="E17" i="39"/>
  <c r="E16" i="39"/>
  <c r="E14" i="39"/>
  <c r="E13" i="39"/>
  <c r="E12" i="2"/>
  <c r="E13" i="2"/>
  <c r="E15" i="2"/>
  <c r="E16" i="2"/>
  <c r="E17" i="2"/>
  <c r="E18" i="2"/>
  <c r="E19" i="2"/>
  <c r="E20" i="2"/>
  <c r="E21" i="2"/>
  <c r="E17" i="27"/>
  <c r="E12" i="27"/>
  <c r="E13" i="27"/>
  <c r="E15" i="27"/>
  <c r="E16" i="27"/>
  <c r="E18" i="27"/>
  <c r="E19" i="27"/>
  <c r="E21" i="27"/>
  <c r="E22" i="27"/>
  <c r="E11" i="27"/>
  <c r="E124" i="36"/>
  <c r="E128" i="36"/>
  <c r="E121" i="36"/>
  <c r="E122" i="36"/>
  <c r="E118" i="36"/>
  <c r="E117" i="36"/>
  <c r="E40" i="33"/>
  <c r="E12" i="19"/>
  <c r="E43" i="37"/>
  <c r="G13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12" i="38"/>
  <c r="G37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17" i="38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13" i="31"/>
  <c r="E31" i="6"/>
  <c r="E34" i="6"/>
  <c r="E35" i="6"/>
  <c r="E54" i="37"/>
  <c r="E62" i="31"/>
  <c r="E61" i="31"/>
  <c r="E60" i="31"/>
  <c r="E59" i="31"/>
  <c r="E58" i="31"/>
  <c r="E42" i="31"/>
  <c r="E24" i="30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E56" i="31"/>
  <c r="E51" i="31"/>
  <c r="E47" i="31"/>
  <c r="E44" i="31"/>
  <c r="E52" i="37"/>
  <c r="E53" i="37"/>
  <c r="E51" i="37"/>
  <c r="E50" i="37"/>
  <c r="E58" i="30"/>
  <c r="E57" i="30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20" i="7"/>
  <c r="E21" i="7"/>
  <c r="E18" i="7"/>
  <c r="E103" i="8"/>
  <c r="E48" i="6"/>
  <c r="E49" i="6"/>
  <c r="E50" i="6"/>
  <c r="E55" i="6"/>
  <c r="E56" i="6"/>
  <c r="E51" i="6"/>
  <c r="E52" i="6"/>
  <c r="E53" i="6"/>
  <c r="E54" i="6"/>
  <c r="E47" i="6"/>
  <c r="E41" i="31"/>
  <c r="E43" i="31"/>
  <c r="E45" i="31"/>
  <c r="E46" i="31"/>
  <c r="E48" i="31"/>
  <c r="E49" i="31"/>
  <c r="E50" i="31"/>
  <c r="E52" i="31"/>
  <c r="E53" i="31"/>
  <c r="E54" i="31"/>
  <c r="E55" i="31"/>
  <c r="E57" i="31"/>
  <c r="E40" i="31"/>
  <c r="E13" i="7"/>
  <c r="E14" i="7"/>
  <c r="E63" i="36"/>
  <c r="E39" i="36"/>
  <c r="E106" i="36"/>
  <c r="E107" i="36"/>
  <c r="E108" i="36"/>
  <c r="E109" i="36"/>
  <c r="E110" i="36"/>
  <c r="E111" i="36"/>
  <c r="E105" i="36"/>
  <c r="E85" i="36"/>
  <c r="E86" i="36"/>
  <c r="E87" i="36"/>
  <c r="E89" i="36"/>
  <c r="E90" i="36"/>
  <c r="E91" i="36"/>
  <c r="E95" i="36"/>
  <c r="E96" i="36"/>
  <c r="E93" i="36"/>
  <c r="E94" i="36"/>
  <c r="E92" i="36"/>
  <c r="E100" i="36"/>
  <c r="E101" i="36"/>
  <c r="E97" i="36"/>
  <c r="E98" i="36"/>
  <c r="E88" i="36"/>
  <c r="E99" i="36"/>
  <c r="E84" i="36"/>
  <c r="E101" i="8"/>
  <c r="E100" i="8"/>
  <c r="E99" i="8"/>
  <c r="E98" i="8"/>
  <c r="E97" i="8"/>
  <c r="E96" i="8"/>
  <c r="E95" i="8"/>
  <c r="E94" i="8"/>
  <c r="E92" i="8"/>
  <c r="E91" i="8"/>
  <c r="E90" i="8"/>
  <c r="E87" i="8"/>
  <c r="E86" i="8"/>
  <c r="E85" i="8"/>
  <c r="E84" i="8"/>
  <c r="E107" i="8"/>
  <c r="E82" i="8"/>
  <c r="E81" i="8"/>
  <c r="E80" i="8"/>
  <c r="E73" i="8"/>
  <c r="E46" i="8"/>
  <c r="E41" i="33"/>
  <c r="E39" i="33"/>
  <c r="E57" i="37"/>
  <c r="E49" i="37"/>
  <c r="E48" i="37"/>
  <c r="E47" i="37"/>
  <c r="E46" i="37"/>
  <c r="E45" i="37"/>
  <c r="E44" i="37"/>
  <c r="E42" i="37"/>
  <c r="E41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7" i="36"/>
  <c r="E126" i="36"/>
  <c r="E125" i="36"/>
  <c r="E123" i="36"/>
  <c r="E120" i="36"/>
  <c r="E119" i="36"/>
  <c r="E116" i="36"/>
  <c r="E115" i="36"/>
  <c r="E114" i="36"/>
  <c r="E11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8" i="36"/>
  <c r="E36" i="36"/>
  <c r="E35" i="36"/>
  <c r="E34" i="36"/>
  <c r="E32" i="36"/>
  <c r="E31" i="36"/>
  <c r="E30" i="36"/>
  <c r="E29" i="36"/>
  <c r="E28" i="36"/>
  <c r="E27" i="36"/>
  <c r="E26" i="36"/>
  <c r="E25" i="36"/>
  <c r="E23" i="36"/>
  <c r="E22" i="36"/>
  <c r="E21" i="36"/>
  <c r="E19" i="36"/>
  <c r="E18" i="36"/>
  <c r="E17" i="36"/>
  <c r="E16" i="36"/>
  <c r="E15" i="36"/>
  <c r="E14" i="36"/>
  <c r="E13" i="36"/>
  <c r="E12" i="36"/>
  <c r="E38" i="33"/>
  <c r="E37" i="33"/>
  <c r="E36" i="33"/>
  <c r="E35" i="33"/>
  <c r="E34" i="33"/>
  <c r="E32" i="33"/>
  <c r="E31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6" i="33"/>
  <c r="E15" i="33"/>
  <c r="E14" i="33"/>
  <c r="E67" i="31"/>
  <c r="E66" i="31"/>
  <c r="E65" i="31"/>
  <c r="E64" i="31"/>
  <c r="E62" i="30"/>
  <c r="E56" i="30"/>
  <c r="E55" i="30"/>
  <c r="E54" i="30"/>
  <c r="E53" i="30"/>
  <c r="E52" i="30"/>
  <c r="E51" i="30"/>
  <c r="E50" i="30"/>
  <c r="E49" i="30"/>
  <c r="E48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3" i="30"/>
  <c r="E32" i="30"/>
  <c r="E30" i="30"/>
  <c r="E29" i="30"/>
  <c r="E26" i="30"/>
  <c r="E25" i="30"/>
  <c r="E23" i="30"/>
  <c r="E22" i="30"/>
  <c r="E21" i="30"/>
  <c r="E19" i="30"/>
  <c r="E18" i="30"/>
  <c r="E17" i="30"/>
  <c r="E15" i="30"/>
  <c r="E13" i="22"/>
  <c r="E12" i="22"/>
  <c r="E51" i="21"/>
  <c r="E49" i="21"/>
  <c r="E44" i="21"/>
  <c r="E42" i="21"/>
  <c r="E41" i="21"/>
  <c r="E38" i="21"/>
  <c r="E37" i="21"/>
  <c r="E36" i="21"/>
  <c r="E35" i="21"/>
  <c r="E34" i="21"/>
  <c r="E33" i="21"/>
  <c r="E32" i="21"/>
  <c r="E31" i="21"/>
  <c r="E30" i="21"/>
  <c r="E29" i="21"/>
  <c r="E28" i="21"/>
  <c r="E26" i="21"/>
  <c r="E25" i="21"/>
  <c r="E24" i="21"/>
  <c r="E19" i="21"/>
  <c r="E18" i="21"/>
  <c r="E17" i="21"/>
  <c r="E16" i="21"/>
  <c r="E15" i="21"/>
  <c r="E14" i="21"/>
  <c r="E13" i="21"/>
  <c r="E12" i="21"/>
  <c r="E14" i="19"/>
  <c r="E11" i="19"/>
  <c r="E119" i="8"/>
  <c r="E118" i="8"/>
  <c r="E117" i="8"/>
  <c r="E12" i="14"/>
  <c r="E109" i="8"/>
  <c r="E108" i="8"/>
  <c r="E75" i="8"/>
  <c r="E114" i="8"/>
  <c r="E43" i="8"/>
  <c r="E11" i="14"/>
  <c r="E21" i="9"/>
  <c r="E20" i="9"/>
  <c r="E19" i="9"/>
  <c r="E18" i="9"/>
  <c r="E17" i="9"/>
  <c r="E15" i="9"/>
  <c r="E13" i="9"/>
  <c r="E113" i="8"/>
  <c r="E111" i="8"/>
  <c r="E50" i="8"/>
  <c r="E48" i="8"/>
  <c r="E44" i="8"/>
  <c r="E41" i="8"/>
  <c r="E40" i="8"/>
  <c r="E39" i="8"/>
  <c r="E37" i="8"/>
  <c r="E36" i="8"/>
  <c r="E34" i="8"/>
  <c r="E33" i="8"/>
  <c r="E26" i="8"/>
  <c r="E25" i="8"/>
  <c r="E23" i="8"/>
  <c r="E12" i="8"/>
  <c r="E22" i="8"/>
  <c r="E20" i="8"/>
  <c r="E19" i="8"/>
  <c r="E19" i="7"/>
  <c r="E17" i="7"/>
  <c r="E16" i="7"/>
  <c r="E15" i="7"/>
  <c r="E12" i="7"/>
  <c r="E62" i="6"/>
  <c r="E61" i="6"/>
  <c r="E60" i="6"/>
  <c r="E59" i="6"/>
  <c r="E44" i="6"/>
  <c r="E43" i="6"/>
  <c r="E42" i="6"/>
  <c r="E41" i="6"/>
  <c r="E40" i="6"/>
  <c r="E38" i="6"/>
  <c r="E37" i="6"/>
  <c r="E29" i="6"/>
  <c r="E28" i="6"/>
  <c r="E27" i="6"/>
  <c r="E33" i="6"/>
  <c r="E32" i="6"/>
  <c r="E30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44" i="10"/>
  <c r="E13" i="8"/>
  <c r="E16" i="8"/>
  <c r="E14" i="8"/>
  <c r="E15" i="8"/>
</calcChain>
</file>

<file path=xl/sharedStrings.xml><?xml version="1.0" encoding="utf-8"?>
<sst xmlns="http://schemas.openxmlformats.org/spreadsheetml/2006/main" count="1385" uniqueCount="1041">
  <si>
    <t>УТВЕРЖДАЮ:</t>
  </si>
  <si>
    <t>онкологический диспансер"</t>
  </si>
  <si>
    <t>ПРЕЙСКУРАНТ</t>
  </si>
  <si>
    <t>эзофагоскопия</t>
  </si>
  <si>
    <t>4.</t>
  </si>
  <si>
    <t>№ п/п.</t>
  </si>
  <si>
    <t>Наименование исследования</t>
  </si>
  <si>
    <t>Эндоскопическая диагностика</t>
  </si>
  <si>
    <t>4.1.</t>
  </si>
  <si>
    <t>Эндоскопические диагностические исследования на видеоэндоскопической системе без функции хромоскопии</t>
  </si>
  <si>
    <t>4.1.1.2.</t>
  </si>
  <si>
    <t>4.1.2.2.</t>
  </si>
  <si>
    <t>эзофагогастроскопия</t>
  </si>
  <si>
    <t>4.1.3.2.</t>
  </si>
  <si>
    <t>эзофагогастродуоденоскопия</t>
  </si>
  <si>
    <t>4.1.5.2.</t>
  </si>
  <si>
    <t>трахеобронхоскопия</t>
  </si>
  <si>
    <t>ректоскопия</t>
  </si>
  <si>
    <t>ректосигмоскопия</t>
  </si>
  <si>
    <t>4.1.12.2</t>
  </si>
  <si>
    <t>ректосигмоколоноскопия</t>
  </si>
  <si>
    <t>4.2.1.2</t>
  </si>
  <si>
    <t>4.2.3.2.</t>
  </si>
  <si>
    <t>4.2.4.2.</t>
  </si>
  <si>
    <t>эзофазогастродуоденоскопия (сложная)</t>
  </si>
  <si>
    <t>4.2.7.2.</t>
  </si>
  <si>
    <t>4.2.13.2</t>
  </si>
  <si>
    <t>4.2.14.2.</t>
  </si>
  <si>
    <t>4.3 Прочие манипуляции:</t>
  </si>
  <si>
    <t>4.3.1.2.</t>
  </si>
  <si>
    <t>взятие биопсийного материала на гистологическое исследование</t>
  </si>
  <si>
    <t>4.3.2.2.</t>
  </si>
  <si>
    <t>взятие биопсийного материала на цитологическое  исследование</t>
  </si>
  <si>
    <t xml:space="preserve">Главный врач УЗ "Могилевский областной </t>
  </si>
  <si>
    <t>Экономист</t>
  </si>
  <si>
    <t xml:space="preserve">Экономист 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</si>
  <si>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</si>
  <si>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</si>
  <si>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</si>
  <si>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</si>
  <si>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</si>
  <si>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</si>
  <si>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</si>
  <si>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</si>
  <si>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</si>
  <si>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</si>
  <si>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</si>
  <si>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</si>
  <si>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</si>
  <si>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</si>
  <si>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</si>
  <si>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</si>
  <si>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</si>
  <si>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</si>
  <si>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</si>
  <si>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</si>
  <si>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</si>
  <si>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</si>
  <si>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</si>
  <si>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</si>
  <si>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</si>
  <si>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</si>
  <si>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</si>
  <si>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</si>
  <si>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</si>
  <si>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</si>
  <si>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</si>
  <si>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</si>
  <si>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</si>
  <si>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</si>
  <si>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</si>
  <si>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</si>
  <si>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</si>
  <si>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</si>
  <si>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</si>
  <si>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рентгенография височно-челюстного состава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</si>
  <si>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</si>
  <si>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</si>
  <si>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</si>
  <si>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</si>
  <si>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</si>
  <si>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</si>
  <si>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</si>
  <si>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</si>
  <si>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</si>
  <si>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</si>
  <si>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</si>
  <si>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</si>
  <si>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</si>
  <si>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</si>
  <si>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</si>
  <si>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</si>
  <si>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</si>
  <si>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ретроградная пиелография</t>
  </si>
  <si>
    <t>уретрография</t>
  </si>
  <si>
    <t>ретроградная цистография</t>
  </si>
  <si>
    <t>1.1.4.</t>
  </si>
  <si>
    <t>рентгенологические исследования применяемые в урологии и гиникологии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</si>
  <si>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</si>
  <si>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</si>
  <si>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</si>
  <si>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</si>
  <si>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</si>
  <si>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</si>
  <si>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</si>
  <si>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1.1.7</t>
  </si>
  <si>
    <t>1.1.7.</t>
  </si>
  <si>
    <t>1.1.7.1.2</t>
  </si>
  <si>
    <r>
      <rPr>
        <b/>
        <sz val="11"/>
        <rFont val="Times New Roman"/>
        <family val="1"/>
        <charset val="204"/>
      </rPr>
      <t>головного мозга</t>
    </r>
    <r>
      <rPr>
        <sz val="11"/>
        <rFont val="Times New Roman"/>
        <family val="1"/>
        <charset val="204"/>
      </rPr>
      <t xml:space="preserve"> без контрастного уселения</t>
    </r>
  </si>
  <si>
    <t>1.1.7.2.2.</t>
  </si>
  <si>
    <t>1.1.7.3.2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</si>
  <si>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</si>
  <si>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1.1.7.4.2</t>
  </si>
  <si>
    <r>
      <rPr>
        <b/>
        <sz val="11"/>
        <color theme="1"/>
        <rFont val="Times New Roman"/>
        <family val="1"/>
        <charset val="204"/>
      </rPr>
      <t>лицевого черепа</t>
    </r>
    <r>
      <rPr>
        <sz val="11"/>
        <color theme="1"/>
        <rFont val="Times New Roman"/>
        <family val="1"/>
        <charset val="204"/>
      </rPr>
      <t xml:space="preserve"> с контрастным усилением</t>
    </r>
  </si>
  <si>
    <t>1.1.7.5.2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</si>
  <si>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</si>
  <si>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1.1.7.6.2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</si>
  <si>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</si>
  <si>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1.1.7.7.2</t>
  </si>
  <si>
    <t>1.1.7.8.2</t>
  </si>
  <si>
    <t>1.1.7.9.2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</si>
  <si>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</si>
  <si>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1.1.7.10.2.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</si>
  <si>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</si>
  <si>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1.1.7.11.2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</si>
  <si>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</si>
  <si>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1.1.7.12.2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</si>
  <si>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</si>
  <si>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1.1.7.13.2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</si>
  <si>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</si>
  <si>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1.1.7.14.2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</si>
  <si>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</si>
  <si>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1.1.7.15.2</t>
  </si>
  <si>
    <r>
      <rPr>
        <b/>
        <sz val="11"/>
        <rFont val="Times New Roman"/>
        <family val="1"/>
        <charset val="204"/>
      </rPr>
      <t>отдела позвоночника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</si>
  <si>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1.1.7.17.2</t>
  </si>
  <si>
    <r>
      <rPr>
        <b/>
        <sz val="11"/>
        <rFont val="Times New Roman"/>
        <family val="1"/>
        <charset val="204"/>
      </rPr>
      <t>костей и суставов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</si>
  <si>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1.1.7.19.2</t>
  </si>
  <si>
    <t>1.1.7.20</t>
  </si>
  <si>
    <t>1.1.7.20.1</t>
  </si>
  <si>
    <t>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</si>
  <si>
    <t>1.1.7.20.5</t>
  </si>
  <si>
    <t>сравнение компьютерных томографических исследований в динамике</t>
  </si>
  <si>
    <t>1.2</t>
  </si>
  <si>
    <t>магнитно-резонасная томография</t>
  </si>
  <si>
    <t>магнитно-резонасная ангиография</t>
  </si>
  <si>
    <t>2.1</t>
  </si>
  <si>
    <t>Ультразвуковая диагностика</t>
  </si>
  <si>
    <t>2.1.1.1.</t>
  </si>
  <si>
    <t>печень, желчный пузырь без определения функции</t>
  </si>
  <si>
    <t>2.1.3.1</t>
  </si>
  <si>
    <t>поджелудочная железа</t>
  </si>
  <si>
    <t>2.1.5.1.</t>
  </si>
  <si>
    <t>селезенка</t>
  </si>
  <si>
    <t>2.2.1.1.</t>
  </si>
  <si>
    <t>почки и надпочечники</t>
  </si>
  <si>
    <t>2.2.2.1.</t>
  </si>
  <si>
    <t>мочевой пузырь</t>
  </si>
  <si>
    <t>2.2.3.1</t>
  </si>
  <si>
    <t>мочевой пузырь с определением остаточной мочи</t>
  </si>
  <si>
    <t>2.2.4.1.</t>
  </si>
  <si>
    <t>почки, надпочечники и мочевой пузырь</t>
  </si>
  <si>
    <t>2.2.5.1</t>
  </si>
  <si>
    <t>почки, надпочечники и мочевой пузырь с определением остаточной мочи</t>
  </si>
  <si>
    <t>2.2.6.1</t>
  </si>
  <si>
    <t>предстательная железа с мочевым пузырем и определением остаточной мочи (трансабдоминально)</t>
  </si>
  <si>
    <t xml:space="preserve">2.2.7.1 </t>
  </si>
  <si>
    <t>предстательная железа (трансректально)</t>
  </si>
  <si>
    <t>2.2.8.1</t>
  </si>
  <si>
    <t>мошонка</t>
  </si>
  <si>
    <t>2.2.9.1</t>
  </si>
  <si>
    <t>половой член</t>
  </si>
  <si>
    <t>2.2.10.1</t>
  </si>
  <si>
    <t>матка и придатки смочевым пузырем (трансабдомиально)</t>
  </si>
  <si>
    <t>2.2.11.1</t>
  </si>
  <si>
    <t>матка и придатки (трансвагинально)</t>
  </si>
  <si>
    <t>2.3.3.1</t>
  </si>
  <si>
    <t>слюнные железы (или подчелюстные, или околоушные)</t>
  </si>
  <si>
    <t>2.3.4.1</t>
  </si>
  <si>
    <t>мягкие ткани</t>
  </si>
  <si>
    <t xml:space="preserve">2.3.11.1 </t>
  </si>
  <si>
    <t>лимфатические узлы (одна облась с обеих сторон)</t>
  </si>
  <si>
    <t>2.4.10.1</t>
  </si>
  <si>
    <t>эхокардиография (М+В режим+ доплер+цветное картирование)</t>
  </si>
  <si>
    <t>2.5.1.1</t>
  </si>
  <si>
    <t>чрезкожная диагностическая биопсия</t>
  </si>
  <si>
    <t>2.5.2.1.</t>
  </si>
  <si>
    <t>лечебно-диагностическая пункция кист, абсцессов и т.д.</t>
  </si>
  <si>
    <t xml:space="preserve">Лечебно-диагностические продцедуры под ультрозвуковым контролем </t>
  </si>
  <si>
    <t>Специальные ультрозвуковые исследования</t>
  </si>
  <si>
    <t>Функциональная диагностика</t>
  </si>
  <si>
    <t>3.</t>
  </si>
  <si>
    <t>3.1</t>
  </si>
  <si>
    <t>Электрокардиографические исследования</t>
  </si>
  <si>
    <t>3.1.1.1.</t>
  </si>
  <si>
    <t>Электрокардиограмма в 12 отведениях без функциональных проб</t>
  </si>
  <si>
    <t>3.1.1.3.</t>
  </si>
  <si>
    <t>Электрокардиограмма в дополнительных отведениях</t>
  </si>
  <si>
    <t>3.1.2.1</t>
  </si>
  <si>
    <t>Электрокардиографическое исследование с непрерывной суточной регистрацией элетрокардиограммы пациента (холтеровское мониторирование стандартное)</t>
  </si>
  <si>
    <t>Радионуклидная диагностика</t>
  </si>
  <si>
    <t>Стоимость за услугу без НДС, руб.</t>
  </si>
  <si>
    <t>пипетирование:</t>
  </si>
  <si>
    <t>взятие крови из пальца:</t>
  </si>
  <si>
    <t>определение количества, цвета, прозрачности, наличия осадка, относительной плотности, pH</t>
  </si>
  <si>
    <t>подсчет количества форменных элементов методом Нечипоренко</t>
  </si>
  <si>
    <t>Гематологические исследования:</t>
  </si>
  <si>
    <t>Биохимические исследования:</t>
  </si>
  <si>
    <t>ИФА - свободный Т4</t>
  </si>
  <si>
    <t>ИФА - ТТГ</t>
  </si>
  <si>
    <t>ИФА - ТГ</t>
  </si>
  <si>
    <t>ПСА общ.</t>
  </si>
  <si>
    <t>ПСА своб.</t>
  </si>
  <si>
    <t>СА-125</t>
  </si>
  <si>
    <t>РЭА</t>
  </si>
  <si>
    <t>Альбумин</t>
  </si>
  <si>
    <t>альфа- амилаза</t>
  </si>
  <si>
    <t>Аспартатаминотрасфераза АСАТ</t>
  </si>
  <si>
    <t>Аланинаминотрансфераза АЛАТ</t>
  </si>
  <si>
    <t>Билирубин общий</t>
  </si>
  <si>
    <t>Билирубин прямой</t>
  </si>
  <si>
    <t>Глюкоза</t>
  </si>
  <si>
    <t>Гамма- глутамилтрансфераза</t>
  </si>
  <si>
    <t>кальций</t>
  </si>
  <si>
    <t>Креатинин</t>
  </si>
  <si>
    <t>Лактадегидрогенеза</t>
  </si>
  <si>
    <t>мочевая кислота</t>
  </si>
  <si>
    <t>мочевина</t>
  </si>
  <si>
    <t>общий белок</t>
  </si>
  <si>
    <t>Триглицериды</t>
  </si>
  <si>
    <t>Фосфор неорганический</t>
  </si>
  <si>
    <t>Холестерин</t>
  </si>
  <si>
    <t>Клинико-диагностические исследования:</t>
  </si>
  <si>
    <t>Общий анализ мочи</t>
  </si>
  <si>
    <t>Общий анализ крови</t>
  </si>
  <si>
    <t>Коагулограмма</t>
  </si>
  <si>
    <t>Биохимический анализ крови (полный)</t>
  </si>
  <si>
    <t>Биохимический анализ крови (укороченный)</t>
  </si>
  <si>
    <t>1.2.</t>
  </si>
  <si>
    <t>1.4.</t>
  </si>
  <si>
    <t>2.1.</t>
  </si>
  <si>
    <t>2.2.</t>
  </si>
  <si>
    <t>3.1.</t>
  </si>
  <si>
    <t>3.2.</t>
  </si>
  <si>
    <t>5.</t>
  </si>
  <si>
    <t>5.1.</t>
  </si>
  <si>
    <t>5.2.</t>
  </si>
  <si>
    <t>6.</t>
  </si>
  <si>
    <t>7.</t>
  </si>
  <si>
    <t>Стоимость за медикаменты и материалы, руб.</t>
  </si>
  <si>
    <t>4.2.</t>
  </si>
  <si>
    <t>4.3.</t>
  </si>
  <si>
    <t>4.4.</t>
  </si>
  <si>
    <t>4.5.</t>
  </si>
  <si>
    <t>4.6.</t>
  </si>
  <si>
    <t>4.7.</t>
  </si>
  <si>
    <t>Доплата за пребывание в палате повышенной конфортности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</si>
  <si>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</si>
  <si>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</si>
  <si>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</si>
  <si>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Двухместная палата №08 (телевизор, холодильник, санузел)</t>
  </si>
  <si>
    <t>Двухместная палата №09  (телевизор, холодильник, санузел, душевая)</t>
  </si>
  <si>
    <t>1</t>
  </si>
  <si>
    <t>2</t>
  </si>
  <si>
    <t>3</t>
  </si>
  <si>
    <r>
      <rPr>
        <b/>
        <sz val="11"/>
        <rFont val="Times New Roman"/>
        <family val="1"/>
        <charset val="204"/>
      </rPr>
      <t xml:space="preserve">головного мозга </t>
    </r>
    <r>
      <rPr>
        <sz val="11"/>
        <rFont val="Times New Roman"/>
        <family val="1"/>
        <charset val="204"/>
      </rPr>
      <t xml:space="preserve"> с контрастным усилением</t>
    </r>
  </si>
  <si>
    <t>4.2.2.2.</t>
  </si>
  <si>
    <t>Плевральная пункция в амбулаторных условиях</t>
  </si>
  <si>
    <t>Биопсия опухоли</t>
  </si>
  <si>
    <t>Пункция образования мягких тканей, лимфатических узлов, образований молочной железы</t>
  </si>
  <si>
    <t>2.4.11.</t>
  </si>
  <si>
    <t>эхокардиография (М+В режим+ доплер+цветное картирование+тканевая доплерография)</t>
  </si>
  <si>
    <t>1.1.7.20.7.</t>
  </si>
  <si>
    <t>1.1.7.20.7.1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</si>
  <si>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(без контрастного усиления)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</si>
  <si>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(с контрастным усилением)</t>
  </si>
  <si>
    <t>4-е онкологическое лечебно-диагностическое отделение</t>
  </si>
  <si>
    <t>Цистоскопия</t>
  </si>
  <si>
    <t>Тиреоглобулин</t>
  </si>
  <si>
    <t>Свободный тироксин Т4</t>
  </si>
  <si>
    <t>Бета-Хорионический гонадотропин</t>
  </si>
  <si>
    <t>Раково эмбрионный антиген (СЕА)</t>
  </si>
  <si>
    <t>Альфа-Фетопротеин (АФП)</t>
  </si>
  <si>
    <t>Простатический специфический антиген (ПСА)</t>
  </si>
  <si>
    <t>Простатический специфический антиген свободная фракция (ПСА своб.)</t>
  </si>
  <si>
    <t>Антиген СА 125</t>
  </si>
  <si>
    <t>Антиген СА 15-3</t>
  </si>
  <si>
    <t>Антиген СА 19-9</t>
  </si>
  <si>
    <t>*МPR (мультипланарная реконструкция) - позволяет реконструировать коронарные и сагиттальные плоскости, так как стандартные аксиальные срезы не всегда дают достаточную информацию для оценки выявленных изменений (например выявление линии перелома или визуализация взаимоотношений патологического образования с окружающими структурами). MIP (проекция максимальной интенсивности) - позволяет визуализировать самые плотные структуры относительно рядом расположеных менее плотных (используется например при проведении внутривенного контрастирования для исследования кровеносных сосудов). MinIP (проекция минимальной интенсивности) - противоположная MIP техника реконструкции (пример использования - оценка состояния стенки бронха). SSD (криволинейная реконструкция) - позволяет отображать поверхность органа или кости (ценный метод для планирования хирургического вмешательства, а также для оценки патологического процесса с разных углов). Перечисленные специальные методы обработки изображений позволяют комплексно, достоверно, всесторонне и наглядно выявить (либо исключить), интерпритировать, а так же отобразить на носителе (например пленке) паталогические изменения выявленные при выполнении мультиспиральной рентгеновской компьютерной томографии, что в итоге позволяет выбрать правильную тактику лечения.</t>
  </si>
  <si>
    <t>4.4 Эндоскопические полипэктомии:</t>
  </si>
  <si>
    <t>4.4.1.</t>
  </si>
  <si>
    <t>Эндоскопическая полипэктомия из желудка</t>
  </si>
  <si>
    <t>4.4.2.</t>
  </si>
  <si>
    <t>Эндоскопическая полипэктомия из пищевода</t>
  </si>
  <si>
    <t>4.4.3.</t>
  </si>
  <si>
    <t>Эндоскопическая полипэктомия из толстой кишки</t>
  </si>
  <si>
    <t>Наименование услуги</t>
  </si>
  <si>
    <t>Одностороннее ксерокопирование на лист формата А4</t>
  </si>
  <si>
    <t>Двухстороннее ксерокопирование на лист формата А4</t>
  </si>
  <si>
    <t>1 стр.</t>
  </si>
  <si>
    <t>2 стр.</t>
  </si>
  <si>
    <t>Единица измерения</t>
  </si>
  <si>
    <t>оплачивается дополнительно по факту совершения операции</t>
  </si>
  <si>
    <t>Удаление доброкачественных опухолей вульвы и влагалища</t>
  </si>
  <si>
    <t>Циркумцизия (Круговое иссечение крайней плоти)</t>
  </si>
  <si>
    <t>Удаление доброкачественных опухолей наружных половых органов</t>
  </si>
  <si>
    <t>4.1.10.2.</t>
  </si>
  <si>
    <t>4.1.11.3</t>
  </si>
  <si>
    <t>Эндоскопическое исследование толстой кишки с аналгезией</t>
  </si>
  <si>
    <t>Эндоскопическое исследование толстой кишки с аналгезией и взятием биопсии</t>
  </si>
  <si>
    <t>Дренирование полых органов при злокачественных опухолях и других заболеваниях под ультразвуковым контролем (дренирование желчевыводящих путей)</t>
  </si>
  <si>
    <t>Дренирование полых органов при злокачественных опухолях и других заболеваниях под ультразвуковым контролем (дренирование мочевыводящих  путей)</t>
  </si>
  <si>
    <t>Радиологическое отделение</t>
  </si>
  <si>
    <t>7.1</t>
  </si>
  <si>
    <t>7.2</t>
  </si>
  <si>
    <t>Резекция почки</t>
  </si>
  <si>
    <t>Введение внутриматочного средства контрацепции</t>
  </si>
  <si>
    <t>Полипэктомия и раздельное диагностическое выскабливание</t>
  </si>
  <si>
    <t xml:space="preserve"> Организация круглосуточного ухода за больной в гинекологическом отделении при отсутствии медицинских показаний</t>
  </si>
  <si>
    <t>1.1</t>
  </si>
  <si>
    <t>1.3</t>
  </si>
  <si>
    <t>1.4</t>
  </si>
  <si>
    <t>1.5</t>
  </si>
  <si>
    <t>1.6</t>
  </si>
  <si>
    <t>1.7</t>
  </si>
  <si>
    <t>1.8</t>
  </si>
  <si>
    <t>2.2</t>
  </si>
  <si>
    <t>2.3</t>
  </si>
  <si>
    <t>3.2</t>
  </si>
  <si>
    <t>3.3</t>
  </si>
  <si>
    <t>3.4</t>
  </si>
  <si>
    <t>3.5</t>
  </si>
  <si>
    <t>3.6</t>
  </si>
  <si>
    <t>3.7</t>
  </si>
  <si>
    <t>3.8</t>
  </si>
  <si>
    <t>Манипуляции хирургические и общего назначения</t>
  </si>
  <si>
    <t>4.1</t>
  </si>
  <si>
    <t>4.2.12.2</t>
  </si>
  <si>
    <t>5</t>
  </si>
  <si>
    <t>Консультация врача специалиста</t>
  </si>
  <si>
    <t>Рентген топометрия</t>
  </si>
  <si>
    <t>Контурирование на аппарат "THERATRON"</t>
  </si>
  <si>
    <t>Расчет плана лечения на аппарат "THERATRON"</t>
  </si>
  <si>
    <t xml:space="preserve">Рентгеновская  симуляция </t>
  </si>
  <si>
    <t>Проведение лучевой терапии на аппарате "THERATRON" (1 сеанс)</t>
  </si>
  <si>
    <t>Проведение лучевой терапии на аппарате ускоритель линейный  CLINAK-2300 (1 сеанс)</t>
  </si>
  <si>
    <t>Проведение лучевой терапии на аппарате ускоритель линейный  CLINAK-IX (1 сеанс)</t>
  </si>
  <si>
    <t>Лучевая терапия неопухолевых заболеваний (дегенеративно- дистрофические и воспалительные процессы костно- суставной системы- артрозы, артриты,бурситы,пяточные шпоры, ладонный фиброматоз;нейрофиброматоз, гинекомастия,эндокринная офтальмопатия и др.)</t>
  </si>
  <si>
    <t>Тереотропный гормон (высокочувствительный) ТТГ</t>
  </si>
  <si>
    <t>Биопсия предстательной железы</t>
  </si>
  <si>
    <t>5.3.1.</t>
  </si>
  <si>
    <t>Исследование функции внешнего дыхания без функциональных проб</t>
  </si>
  <si>
    <t>Итого за услугу, бел. руб.</t>
  </si>
  <si>
    <t>Стоимость за медикаменты и материалы, бел.руб.</t>
  </si>
  <si>
    <t>Стоимость за услугу без НДС, бел.руб.</t>
  </si>
  <si>
    <t>Итого за услугу с НДС, бел. руб.</t>
  </si>
  <si>
    <t>Цистолитотомия</t>
  </si>
  <si>
    <t>Цистолитотомия с эпицистостомией</t>
  </si>
  <si>
    <t>Удаление подкожноимплантируемой порт-системы</t>
  </si>
  <si>
    <t xml:space="preserve">с личным контрастом </t>
  </si>
  <si>
    <t>прием и регистрация проб</t>
  </si>
  <si>
    <t>1.4.1.</t>
  </si>
  <si>
    <t>обработка крови для получения:</t>
  </si>
  <si>
    <t>А.А. Колпакова</t>
  </si>
  <si>
    <t>3.3.</t>
  </si>
  <si>
    <t>8-ое онкологическое хирургическое  отделение</t>
  </si>
  <si>
    <t>1-е онкологическое хирургическое (торакальное) отделение</t>
  </si>
  <si>
    <t>7.3</t>
  </si>
  <si>
    <t>7.4</t>
  </si>
  <si>
    <t>8.1</t>
  </si>
  <si>
    <t>8.2</t>
  </si>
  <si>
    <t>Предоставление холодильной камеры для хранения тела (останков) умершего для иностранных граждан (1 час)</t>
  </si>
  <si>
    <t>Предоставление холодильной камеры для хранения тела (останков) умершего                     (1 час)</t>
  </si>
  <si>
    <t>экскреторная урография с контрастным веществом Томогексол 300мг/20мл</t>
  </si>
  <si>
    <t xml:space="preserve">Стентирование пищевода под рентгеновским контролем </t>
  </si>
  <si>
    <t>Эндоскопическая ретроградная холангиопанкреатография</t>
  </si>
  <si>
    <t>Сравнение МРТ исследований в динамике</t>
  </si>
  <si>
    <t>Тампонирование лица</t>
  </si>
  <si>
    <t>Бальзамирующая маска для лица</t>
  </si>
  <si>
    <t>Бальзамирующая маска для кистей рук</t>
  </si>
  <si>
    <t>Полостное бальзамирование</t>
  </si>
  <si>
    <t>Фиксация век</t>
  </si>
  <si>
    <t>Устранение западания глазных яблок</t>
  </si>
  <si>
    <t>Расширенный туалет тела умершего</t>
  </si>
  <si>
    <t>Бинтование рук и ног</t>
  </si>
  <si>
    <t>Одевание умершего</t>
  </si>
  <si>
    <t>Одевание умершего до 90 кг</t>
  </si>
  <si>
    <t>Одевание умершего свыше 90 кг</t>
  </si>
  <si>
    <t>Одевание подвенечного платья</t>
  </si>
  <si>
    <t>Бритье</t>
  </si>
  <si>
    <t>Стрижка коротких волос</t>
  </si>
  <si>
    <t>Стрижка длинных волос</t>
  </si>
  <si>
    <t>Укладка коротких волос</t>
  </si>
  <si>
    <t>Укладка длинных волос</t>
  </si>
  <si>
    <t>Стрижка и очистка ногтей</t>
  </si>
  <si>
    <t>Гримирование (мужчина)</t>
  </si>
  <si>
    <t>Гримирование (женщина)</t>
  </si>
  <si>
    <t>Стрижка усов, бороды</t>
  </si>
  <si>
    <t>Покраска ногтей на руках</t>
  </si>
  <si>
    <t>Вложение зубных протезов</t>
  </si>
  <si>
    <t>Укладывание в гроб тела умершего до 90 кг</t>
  </si>
  <si>
    <t>Укладывание в гроб тела умершего свыше 90 кг</t>
  </si>
  <si>
    <t>Выдача тела умершего (после хранения в холодильной камере)</t>
  </si>
  <si>
    <t>Иммуногистохимическое исследование</t>
  </si>
  <si>
    <t>Консультация готовых гистологических препаратов (1 стекло)</t>
  </si>
  <si>
    <t>Исследование биопсийного и операционного материала (1 кусочек)</t>
  </si>
  <si>
    <t>Санитарная обработка тела умершего</t>
  </si>
  <si>
    <t>Парикмахерские и косметологические услуги</t>
  </si>
  <si>
    <t>Укладка в гроб тела умершего</t>
  </si>
  <si>
    <t xml:space="preserve">Снятие одежды с тела умершего </t>
  </si>
  <si>
    <t>Предоставление холодильной камеры для хранение тела (останков) умершегопо ул.Ак.Павлова, 2а (1 час)</t>
  </si>
  <si>
    <t>Выдача и хранение тела умершего</t>
  </si>
  <si>
    <t>оплачиваются дополнительно по факту</t>
  </si>
  <si>
    <t>________________С.А. Батовский</t>
  </si>
  <si>
    <t>________________С.А.Батовский</t>
  </si>
  <si>
    <t>Пункция брюшной полости (лапароцентез)</t>
  </si>
  <si>
    <t>3.4.</t>
  </si>
  <si>
    <t>7.5</t>
  </si>
  <si>
    <t>Предоставление траурного зала для прощания с умершим</t>
  </si>
  <si>
    <t>Предоставление траурного зала для прощания с умершим (1 час)</t>
  </si>
  <si>
    <t>Забор крови из вены+регистрация</t>
  </si>
  <si>
    <t>Экспресс-тест на антитела SARS-cov2 (IgM, IgG)</t>
  </si>
  <si>
    <t>Программа ранней диагностики инсультов</t>
  </si>
  <si>
    <t>МР-холангио-панкреатография</t>
  </si>
  <si>
    <t>МР-миелография</t>
  </si>
  <si>
    <t>Трепан-биопсия предстательной железы под контролем-ТРУЗИ</t>
  </si>
  <si>
    <t>Аспирационная биопсия эндометрия</t>
  </si>
  <si>
    <t>Взятие онкоцитологии цервикального канала</t>
  </si>
  <si>
    <t>Взятие биопсии шейки матки</t>
  </si>
  <si>
    <t>Взятие биопсии опухоли вульвы</t>
  </si>
  <si>
    <t>Удаление кисты бартолиниевой железы</t>
  </si>
  <si>
    <t>Видеоассистированное (VATS) удаление опухоли легкого, средостения, плевры, пищевода</t>
  </si>
  <si>
    <t>Удаление опухоли легкого, средостения, пищевода, плевры (полостная операция)</t>
  </si>
  <si>
    <t>ВТС (видеоторакоскопия), биопсия опухоли легкого, плевры, средостения, пищевода</t>
  </si>
  <si>
    <t>Удаление образования кожи</t>
  </si>
  <si>
    <t>1 онкологическое хирургическое отделение</t>
  </si>
  <si>
    <t>4 онкологическое лечебно-диагностическое отделение</t>
  </si>
  <si>
    <t>3 онкологическое хирургическое отделение</t>
  </si>
  <si>
    <t>4</t>
  </si>
  <si>
    <t>4.2</t>
  </si>
  <si>
    <t>4.3</t>
  </si>
  <si>
    <t>Удаление образования кожи электрокоагуляцией</t>
  </si>
  <si>
    <t>Удаление образования мягких тканей</t>
  </si>
  <si>
    <t>Операции в амбулаторных условиях</t>
  </si>
  <si>
    <t>8</t>
  </si>
  <si>
    <t>8.3</t>
  </si>
  <si>
    <t>8.4</t>
  </si>
  <si>
    <t>8.5</t>
  </si>
  <si>
    <t>8.6</t>
  </si>
  <si>
    <t>8.7</t>
  </si>
  <si>
    <t>на высокопольных магнитно-резонасных томографах (с мощностью 1,5 Т):</t>
  </si>
  <si>
    <t>1.1.4.2</t>
  </si>
  <si>
    <t>1.1.4.3</t>
  </si>
  <si>
    <t>1.1.4.4</t>
  </si>
  <si>
    <t>1.1.4.5</t>
  </si>
  <si>
    <t>1.1.4.6</t>
  </si>
  <si>
    <t>1.1.4.7</t>
  </si>
  <si>
    <t>1.1.4.8</t>
  </si>
  <si>
    <t>1.1.4.9.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</si>
  <si>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</si>
  <si>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</si>
  <si>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</si>
  <si>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</si>
  <si>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</si>
  <si>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</si>
  <si>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</si>
  <si>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</si>
  <si>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</si>
  <si>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</si>
  <si>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</si>
  <si>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</si>
  <si>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</si>
  <si>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</si>
  <si>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</si>
  <si>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</si>
  <si>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</si>
  <si>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</si>
  <si>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</si>
  <si>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</si>
  <si>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</si>
  <si>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</si>
  <si>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</si>
  <si>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</t>
  </si>
  <si>
    <t>1.33.</t>
  </si>
  <si>
    <t>1.34.</t>
  </si>
  <si>
    <t>1.35.</t>
  </si>
  <si>
    <t>1.36.</t>
  </si>
  <si>
    <t>1.37.</t>
  </si>
  <si>
    <t>оплачивается дополнительно по факту совершения услуги</t>
  </si>
  <si>
    <r>
      <t xml:space="preserve">КТ- ангиография </t>
    </r>
    <r>
      <rPr>
        <sz val="11"/>
        <color theme="1"/>
        <rFont val="Times New Roman"/>
        <family val="1"/>
        <charset val="204"/>
      </rPr>
      <t>с контрастным усилением</t>
    </r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</si>
  <si>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</si>
  <si>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ПРИМЕЧАНИЕ: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</si>
  <si>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</si>
  <si>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>Дополнительные расходные материалы:</t>
  </si>
  <si>
    <t xml:space="preserve">Бахилы одноразовые </t>
  </si>
  <si>
    <t>4.2. Эндоскопические лечебно-диагностические процедуры и  операции</t>
  </si>
  <si>
    <t>"____"__________20___ г.</t>
  </si>
  <si>
    <t>2.3.</t>
  </si>
  <si>
    <t>7.6</t>
  </si>
  <si>
    <t>2.4.</t>
  </si>
  <si>
    <t>Итого за услугу, бел.руб.</t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</si>
  <si>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 клинико-диагностических исследований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 на 01.10.2021</t>
    </r>
  </si>
  <si>
    <t>Сцинциграфия статическая скелета на эмиссионных томографах</t>
  </si>
  <si>
    <t>Сцинциграфия статическая всего тела на эмиссионных томографах</t>
  </si>
  <si>
    <t>Сцинциграфия динамическая почек на эмиссионных томографах</t>
  </si>
  <si>
    <t>Сцинциграфия статическая легких (6 проекций) на эмиссионных томографах</t>
  </si>
  <si>
    <t>SPECT миокарда (Rest-режим) на эмиссионных томографах набор Меби-миби</t>
  </si>
  <si>
    <t>4.1.1.1.</t>
  </si>
  <si>
    <t>4.1.8.1.</t>
  </si>
  <si>
    <t>4.1.12.1.</t>
  </si>
  <si>
    <t>4.2.3.1.</t>
  </si>
  <si>
    <t>4.1.14.1.</t>
  </si>
  <si>
    <t>Дилатация балонная пищевода</t>
  </si>
  <si>
    <t>Отдельные манипуляции:</t>
  </si>
  <si>
    <t>1.3.</t>
  </si>
  <si>
    <t>качественное определение тропонина</t>
  </si>
  <si>
    <t>определение содержания фибриногена в плазме крови (по Клаусу)</t>
  </si>
  <si>
    <t>определение протромбинового времени (МНО)</t>
  </si>
  <si>
    <t xml:space="preserve">определение активированного частичного тромбопластинового времени (АЧТВ)
</t>
  </si>
  <si>
    <t>определение прокальцитонина</t>
  </si>
  <si>
    <t>определение Д-димеров</t>
  </si>
  <si>
    <t>Щелочная фосфатаза</t>
  </si>
  <si>
    <t>операция</t>
  </si>
  <si>
    <t>*ПРИМЕЧАНИЕ:</t>
  </si>
  <si>
    <t>Перевязка</t>
  </si>
  <si>
    <t>Внутримышечная инъекция</t>
  </si>
  <si>
    <t>Подкожная инъекция</t>
  </si>
  <si>
    <t>Внутрикожная иньекция</t>
  </si>
  <si>
    <t>Промывание желудка</t>
  </si>
  <si>
    <t>Очистительная клизма</t>
  </si>
  <si>
    <t>Снятие швов</t>
  </si>
  <si>
    <t>Подключение одноразовой системы для внутривенного- капельного введения раствора лекарственного средства</t>
  </si>
  <si>
    <t>Наблюдение за пациентом при внутривенном капельном введении раствора лекарственного средства (за 1 час)</t>
  </si>
  <si>
    <t>Постановка центрального венозного катетера</t>
  </si>
  <si>
    <t>Постановка переферического катетера</t>
  </si>
  <si>
    <t>Измерение артериального длавления</t>
  </si>
  <si>
    <t>Трепанбиопсия костная</t>
  </si>
  <si>
    <t>Лечебно-диагностическая пункция</t>
  </si>
  <si>
    <t>Катетеризация мочевого пузыря с использованием катетера Фолея</t>
  </si>
  <si>
    <t>Катетеризация мочевого пузыря с использованием катетера Нелатон</t>
  </si>
  <si>
    <t>Внутривенное струйное введение лекарственных средств</t>
  </si>
  <si>
    <t>разведение цитостатиков</t>
  </si>
  <si>
    <t>7.7</t>
  </si>
  <si>
    <t>Подготовка к проведению анестезии и постнаркозное наблюдение</t>
  </si>
  <si>
    <t>Ингаляционная анестезия с сохраненным спонтанным дыханием (пациенты I-II ASA)</t>
  </si>
  <si>
    <t>Тотальная внутривенная анестезия с сохраненным спонтанным дыханием (пациенты I-II ASA)</t>
  </si>
  <si>
    <t>Сбалансированная анестезия с искусственной вентиляцией легких (ИВЛ)</t>
  </si>
  <si>
    <t>Тотальная внутривенная анестезия с искусственной вентиляцией легких (ИВЛ)</t>
  </si>
  <si>
    <t>Спинальная (субарахноидальная) анестезия</t>
  </si>
  <si>
    <t>Комбинированная анестезия (эпидуральная плюс общая анестезия с искусственной вентиляцией легких)</t>
  </si>
  <si>
    <t>И.А. Слижикова</t>
  </si>
  <si>
    <t>Отделение анестезиологии и реанимации</t>
  </si>
  <si>
    <t>И.А.Слижикова</t>
  </si>
  <si>
    <t>4.1.9.1.</t>
  </si>
  <si>
    <t>4.1.11.1</t>
  </si>
  <si>
    <t>Сцинциграфия статическая щитовидной железы на эмиссионных томографах</t>
  </si>
  <si>
    <t>Сцинциграфия статическая паращитовидной железы на эмиссионных томографах</t>
  </si>
  <si>
    <t>Конусовидная ампутация шейки матки по Штурмдорфу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</si>
  <si>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головного мозга+ лицевой череп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</si>
  <si>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</si>
  <si>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</si>
  <si>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color theme="1"/>
        <rFont val="Times New Roman"/>
        <family val="1"/>
        <charset val="204"/>
      </rPr>
      <t xml:space="preserve">Компьютерная томография </t>
    </r>
    <r>
      <rPr>
        <b/>
        <sz val="11"/>
        <color theme="1"/>
        <rFont val="Times New Roman"/>
        <family val="1"/>
        <charset val="204"/>
      </rPr>
      <t>органов грудной клетки+органов брюшной полости</t>
    </r>
    <r>
      <rPr>
        <sz val="11"/>
        <color theme="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</si>
  <si>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</si>
  <si>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полости+органов малого таза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</si>
  <si>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малого таза+костей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</si>
  <si>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</si>
  <si>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полости+отдела позвоночника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</si>
  <si>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</si>
  <si>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отдела позвоночника+костей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</si>
  <si>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</si>
  <si>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брюшной+органов малого таза 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</si>
  <si>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УЗИ почек+УЗИ мочевого пузыря + ТРУЗИ</t>
  </si>
  <si>
    <t>УЗИ почек+УЗИ мочевого пузыря с ООМ+ ТРУЗИ</t>
  </si>
  <si>
    <t>КОМПЛЕКСНЫЕ УСЛУГИ ПО УЛЬТРАЗВУКОВОЙ ДИАГНОСТИКЕ:</t>
  </si>
  <si>
    <t>Липофиллинг (1 анатомическая зона)</t>
  </si>
  <si>
    <t>Витамин D</t>
  </si>
  <si>
    <t>Экономист                                              И.А.Слижикова</t>
  </si>
  <si>
    <t>4.1.2.1.</t>
  </si>
  <si>
    <t>Сцинциграфия статическая головного мозга (4 проекции) на эмиссионных томографах</t>
  </si>
  <si>
    <t>4.1.16.1.</t>
  </si>
  <si>
    <t>SPECT головного мозга на эмиссионных томографах набор Меби-миби</t>
  </si>
  <si>
    <t>Флебосцинциграфия</t>
  </si>
  <si>
    <t>Двухместная палата №10  (телевизор, холодильник, санузел, умывальник)</t>
  </si>
  <si>
    <t>Гистерэктомия тип 1 с придатками.</t>
  </si>
  <si>
    <t>Гистерэктомия тип 1 без придатков</t>
  </si>
  <si>
    <t xml:space="preserve">Гистерэктомия тип 1 без придатков. Резекция яичника со срочным гистологическим исследованием. </t>
  </si>
  <si>
    <t xml:space="preserve">Гистерэктомия тип 1 без придатков. Односторонняя аднексэктомия со срочным гистологическим исследованием придатков </t>
  </si>
  <si>
    <t>Гистерэктомия тип 1 без придатков. Двухсторонняя аднексэктомия со срочным гистологическим исследовавнием придатков.</t>
  </si>
  <si>
    <t>Лапаротомия. Резекция яичника со срочным гистологическим исследовавнием.</t>
  </si>
  <si>
    <t>Лапаротомия. Односторонняя аднексэктомия со срочным гистологическим исследовавнием придатков.</t>
  </si>
  <si>
    <t>Лапаротомия. Двухсторонняя аднексэктомия со срочным гистологическим исследовавнием придатков.</t>
  </si>
  <si>
    <t>Лапаротомия. Консервативная миомэктомия.</t>
  </si>
  <si>
    <t>Лапароскопия. Резекция яичника со срочным гистологическим исследованием.</t>
  </si>
  <si>
    <t>Лапароскопия. Односторонняя аднексэктомия со срочным гистологическим исследованием придатков.</t>
  </si>
  <si>
    <t>Лапароскопия. Двухсторонняя аднексэктомия со срочным гистологическим исследованием придатков.</t>
  </si>
  <si>
    <t>Видеоассистированная операция: лапароскопическая гистерэктомия с билатеральной сальпингоофорэктомией</t>
  </si>
  <si>
    <t>Видеоассистированная операция: лапароскопическая консервативная миомэктомия.</t>
  </si>
  <si>
    <t>Удаление доброкачественного новообразования кожи промежности и вульвы.</t>
  </si>
  <si>
    <t>Удаление доброкачественного новообразования кожи, кожи промежности,  вульвы и др. дополнительно к основной операции, за единицу</t>
  </si>
  <si>
    <t>Раздельное диагностическое выскабливание (РДВ) полости матки и цервикального канала</t>
  </si>
  <si>
    <t>Гистероскопия. Раздельное диагностическое выскабливание (РДВ) полости матки и цервикального канала</t>
  </si>
  <si>
    <t>Гистерорезектоскопия. Раздельное диагностическое выскабливание (РДВ) полости матки и цервикального канала</t>
  </si>
  <si>
    <t>Пункция брюшной полости через задний свод влагалища</t>
  </si>
  <si>
    <t xml:space="preserve"> Лечебная процедура (введение лечебных тампонов)</t>
  </si>
  <si>
    <t xml:space="preserve"> Удаление внутриматочного средства контрацепции</t>
  </si>
  <si>
    <t>Радикальная Вульвэктомия*</t>
  </si>
  <si>
    <t>Двухсторонняя бедренно-паховая лимфаденэктомия*</t>
  </si>
  <si>
    <t>Лапаротомия.Оментэктомия*</t>
  </si>
  <si>
    <t>Аднексэктомия*</t>
  </si>
  <si>
    <t>Аднексэктомия.Оментэктомия*</t>
  </si>
  <si>
    <t>Оментэктомия с аппендэктомией*</t>
  </si>
  <si>
    <t>Широкое иссечение опухоли вульвы *</t>
  </si>
  <si>
    <t>Гистерэктомия тип 1. Оментэктомия*</t>
  </si>
  <si>
    <t>Гистерэктомия тип 1 с тазовой перитонэктомией.Оментэктомия*</t>
  </si>
  <si>
    <t>Гистерэктомия тип 1. ТЛАЭ. Оментэктомия. Дренирование брюшной полости.*</t>
  </si>
  <si>
    <t>Гистерэктомия тип 3 (операция Вертгейма)*</t>
  </si>
  <si>
    <t>Лапароцентез*</t>
  </si>
  <si>
    <t>3. *-Тариф только для граждан с видом на жительство  согласно Порядка оказания медицинской помощи иностранным гражданам и лицам без гражданства на территории Республики Беларусь</t>
  </si>
  <si>
    <t>Подготовка к операции</t>
  </si>
  <si>
    <t>Мини абдоминопластика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</si>
  <si>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</si>
  <si>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</si>
  <si>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</si>
  <si>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</si>
  <si>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</si>
  <si>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Коррекция втянутых сосков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</si>
  <si>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</si>
  <si>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</si>
  <si>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</si>
  <si>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</si>
  <si>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</si>
  <si>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</si>
  <si>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</si>
  <si>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</si>
  <si>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Послеоперационное наблюдение пациента</t>
  </si>
  <si>
    <t>Послеоперационное лечение пациента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</si>
  <si>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</si>
  <si>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 xml:space="preserve">Справочно: </t>
  </si>
  <si>
    <t>услуга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</si>
  <si>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</si>
  <si>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</si>
  <si>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</si>
  <si>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</si>
  <si>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</si>
  <si>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</si>
  <si>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</si>
  <si>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</si>
  <si>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</si>
  <si>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</si>
  <si>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</si>
  <si>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</si>
  <si>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</si>
  <si>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</si>
  <si>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</si>
  <si>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</si>
  <si>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</si>
  <si>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</si>
  <si>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</si>
  <si>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</si>
  <si>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</si>
  <si>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</si>
  <si>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</si>
  <si>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</si>
  <si>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</si>
  <si>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</si>
  <si>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</si>
  <si>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</si>
  <si>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</si>
  <si>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</si>
  <si>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</si>
  <si>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</si>
  <si>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</si>
  <si>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</si>
  <si>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</si>
  <si>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</si>
  <si>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</si>
  <si>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</si>
  <si>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</si>
  <si>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</si>
  <si>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</si>
  <si>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</si>
  <si>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</si>
  <si>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</si>
  <si>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</si>
  <si>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1.38.</t>
  </si>
  <si>
    <t>МРТ гипофиза</t>
  </si>
  <si>
    <t>1.39.</t>
  </si>
  <si>
    <t>МРТ задней черепной ямки</t>
  </si>
  <si>
    <t>1.40.</t>
  </si>
  <si>
    <t>1.41.</t>
  </si>
  <si>
    <t>Протокол "Димиленизация"</t>
  </si>
  <si>
    <t>МРТ 3 D реконструкция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</si>
  <si>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 100 мл. 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</si>
  <si>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</si>
  <si>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</si>
  <si>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 100 мл.+органов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</si>
  <si>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</si>
  <si>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</si>
  <si>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личным контрастом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</si>
  <si>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</si>
  <si>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</si>
  <si>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</si>
  <si>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</si>
  <si>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личным контрастом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</si>
  <si>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</si>
  <si>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</si>
  <si>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</si>
  <si>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отдела позвоночника и спинного мозга с магнитно-резонансной миелографией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</si>
  <si>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</si>
  <si>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</si>
  <si>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брюшной полости </t>
    </r>
    <r>
      <rPr>
        <sz val="14"/>
        <rFont val="Times New Roman"/>
        <family val="1"/>
        <charset val="204"/>
      </rPr>
      <t>с личным контрастом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</si>
  <si>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</si>
  <si>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</si>
  <si>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</si>
  <si>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малого таза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</si>
  <si>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</si>
  <si>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</si>
  <si>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</si>
  <si>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</si>
  <si>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</si>
  <si>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</si>
  <si>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</si>
  <si>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</si>
  <si>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</si>
  <si>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</si>
  <si>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</si>
  <si>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личным контрастом</t>
    </r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</si>
  <si>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</si>
  <si>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</si>
  <si>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</si>
  <si>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</si>
  <si>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</si>
  <si>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</si>
  <si>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</si>
  <si>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</si>
  <si>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</si>
  <si>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</si>
  <si>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</si>
  <si>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</si>
  <si>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</si>
  <si>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</si>
  <si>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</si>
  <si>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</si>
  <si>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</si>
  <si>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</si>
  <si>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</si>
  <si>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7</t>
  </si>
  <si>
    <t>8.8</t>
  </si>
  <si>
    <t>8.9</t>
  </si>
  <si>
    <t>8.10</t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</si>
  <si>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 с контрастным усилением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</si>
  <si>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усилением) с применением специальных методовобработки изображенийMPR, MIP, MinIP, SSD, криволинейной реконструкции</t>
  </si>
  <si>
    <t>Компьютерная томография лицевого черепа, шеи, органов грудной клетки+органов брюшной полости рганов и малого таза с контрастным усилением  100 мл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</si>
  <si>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 органов брюшной полости рганов, малого таза 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</si>
  <si>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200 мл с применением специальных методовобработки изображений
MPR, MIP, MinIP, SSD, криволинейной реконструкции</t>
  </si>
  <si>
    <t>1.42.</t>
  </si>
  <si>
    <t>Заочная консультация предоставленных сканов МРТ с оформлением протокола</t>
  </si>
  <si>
    <t>на цветных цифровых ультрfзвуковых апgаратах с наличием сложного программного обеспечения (количество цифровых каналов более 512)</t>
  </si>
  <si>
    <t xml:space="preserve"> Компрессионная эластография</t>
  </si>
  <si>
    <t>УЗИ молочных желез с лимфатическими узлами регионального лимфооттока (3 зоны) и окружающих мягких тканей без эластографии</t>
  </si>
  <si>
    <t>УЗИ молочных желез с лимфатическими узлами регионального лимфооттока (3 зоны) и окружающих мягких тканей с эластографией</t>
  </si>
  <si>
    <t>УЗИ органов брюшной полости и забрюшинного пространства, подвздошных лимфоузлов без эластографии печени</t>
  </si>
  <si>
    <t>УЗИ органов брюшной полости и забрюшинного пространства, подвздошных лимфоузлов с эластографией печени</t>
  </si>
  <si>
    <t>УЗИ щитовидной железы с региональными лимфоузлами  и окружающими мягкими тканями</t>
  </si>
  <si>
    <t>Комплексная программа УЗИ №1 :ТВУЗИ+УЗИ щитовидной железы с региональными лимфоузлами  и окружающими мягкими тканями+УЗИ паховых лимфоузлов</t>
  </si>
  <si>
    <t>Комплексная программа УЗИ №2: ТВУЗИ+УЗИ щитовидной железы с региональными лимфоузлами  и окружающими мягкими тканями+УЗИ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</si>
  <si>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№3:ТВУЗИ+УЗИ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</si>
  <si>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№4:УЗИ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</si>
  <si>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Комплексная программа УЗИ №5:УЗИ органов брюшной полости и забрюшинного пространства, подвздошных лимфоузлов без эластографии печени+УЗИ мочевого пузыря+ТРУЗИ</t>
  </si>
  <si>
    <t>Комплексная программа УЗИ №6: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тканями+ТВУЗИ</t>
  </si>
  <si>
    <t>Комплексная программа УЗИ №7: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эластографии+ТВУЗИ</t>
  </si>
  <si>
    <t>Комплексная программа УЗИ №8: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</si>
  <si>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КОМПЛЕКСНЫЕ ИССЛЕДОВАНИЯ на рентгеновских компьютерных томографах со спиральной многосрезной технологией сканирования (64 среза)</t>
  </si>
  <si>
    <t>на рентгеновских компьютерных томографах со спиральной многосрезной  технологией сканирования 64 среза</t>
  </si>
  <si>
    <t xml:space="preserve">Специальные методы обработки изображений </t>
  </si>
  <si>
    <r>
      <rPr>
        <b/>
        <sz val="11"/>
        <rFont val="Times New Roman"/>
        <family val="1"/>
        <charset val="204"/>
      </rPr>
      <t>Рентгеновская компьютерная томография</t>
    </r>
    <r>
      <rPr>
        <b/>
        <i/>
        <sz val="11"/>
        <rFont val="Times New Roman"/>
        <family val="1"/>
        <charset val="204"/>
      </rPr>
      <t xml:space="preserve"> (каждое исследование сопровождается дополнительно оплачиваемой услугой 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  </r>
    <r>
      <rPr>
        <i/>
        <sz val="11"/>
        <rFont val="Times New Roman"/>
        <family val="1"/>
        <charset val="204"/>
      </rPr>
      <t>*</t>
    </r>
  </si>
  <si>
    <t>Ферритин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</si>
  <si>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</si>
  <si>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</si>
  <si>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</si>
  <si>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</si>
  <si>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</si>
  <si>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</si>
  <si>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c уменьшением объема ткани железы (1 сторона)</t>
  </si>
  <si>
    <t>Субтотальная резекция ткани молочной железы с установкой эндопротеза или экспандера (1 сторона)</t>
  </si>
  <si>
    <t>Коррекция послеоперационных рубцов ( за 1 см )</t>
  </si>
  <si>
    <t>Пребывание в стационаре (койко-день)</t>
  </si>
  <si>
    <t>Тариф с НДС, бел. руб.*</t>
  </si>
  <si>
    <t>Коррекция формы и размера ареолы молочных желез (1 сторона)</t>
  </si>
  <si>
    <t>3.5.</t>
  </si>
  <si>
    <t>3.6.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</si>
  <si>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150 мл. с применением специальных методовобработки изображений
MPR, MIP, MinIP, SSD, криволинейной реконструкции</t>
  </si>
  <si>
    <t>Исследование биопсийного материала на helicobacter pylori (1 кусочек)</t>
  </si>
  <si>
    <r>
      <rPr>
        <b/>
        <sz val="11"/>
        <rFont val="Times New Roman"/>
        <family val="1"/>
        <charset val="204"/>
      </rPr>
      <t>органов грудной клетки (легких и средостения)</t>
    </r>
    <r>
      <rPr>
        <sz val="11"/>
        <rFont val="Times New Roman"/>
        <family val="1"/>
        <charset val="204"/>
      </rPr>
      <t xml:space="preserve"> без контрастного усиления</t>
    </r>
  </si>
  <si>
    <r>
      <rPr>
        <b/>
        <sz val="11"/>
        <rFont val="Times New Roman"/>
        <family val="1"/>
        <charset val="204"/>
      </rPr>
      <t>органов грудной клетки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(легких и средостения) </t>
    </r>
    <r>
      <rPr>
        <sz val="11"/>
        <rFont val="Times New Roman"/>
        <family val="1"/>
        <charset val="204"/>
      </rPr>
      <t>с контрастным усилением</t>
    </r>
  </si>
  <si>
    <t>Программа ранней диагностики инсультов с контрастным усилением</t>
  </si>
  <si>
    <t>Салфетка одноразовая 210х140</t>
  </si>
  <si>
    <t>Железо сывороточное</t>
  </si>
  <si>
    <t>Гинекологические операции</t>
  </si>
  <si>
    <t>Контурирование на линейный ускоритель (1 час) CLINAC 2300</t>
  </si>
  <si>
    <t>Контурирование на линейный ускоритель (1 час) CLINAC IX</t>
  </si>
  <si>
    <t>Контурирование на линейный ускоритель Vitali Beam (1 час)</t>
  </si>
  <si>
    <t>Расчет плана лечения на линейный ускоритель " CLINAC 2300,  1 (час)</t>
  </si>
  <si>
    <t>Расчет плана лечения на линейный ускоритель CLINAC IX (1 час)</t>
  </si>
  <si>
    <t>Расчет плана лечения на линейный ускоритель Vitali Beam (1 час)</t>
  </si>
  <si>
    <t>Проведение лучевой терапии на аппарате ускоритель линейный  Vital Beam (1 сеанс)</t>
  </si>
  <si>
    <t>8.11</t>
  </si>
  <si>
    <t>8.12</t>
  </si>
  <si>
    <t>8.13</t>
  </si>
  <si>
    <t>8.14</t>
  </si>
  <si>
    <t>8.15</t>
  </si>
  <si>
    <t>Верификация положения пациента (точности укладки) на лечебном столе линейного ускорителя Vitali Beam</t>
  </si>
  <si>
    <t>8.16</t>
  </si>
  <si>
    <t>С-реактивный белок</t>
  </si>
  <si>
    <t>9</t>
  </si>
  <si>
    <t>10</t>
  </si>
  <si>
    <t>11</t>
  </si>
  <si>
    <t>12</t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</si>
  <si>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 xml:space="preserve">2-й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</si>
  <si>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>2-й квалификационной категории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</si>
  <si>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</si>
  <si>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</si>
  <si>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</si>
  <si>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</si>
  <si>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>1-й квалификационной категории</t>
    </r>
    <r>
      <rPr>
        <sz val="11"/>
        <rFont val="Times New Roman"/>
        <family val="1"/>
        <charset val="204"/>
      </rPr>
      <t xml:space="preserve"> 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</si>
  <si>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 xml:space="preserve">1-й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</si>
  <si>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</si>
  <si>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</si>
  <si>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</si>
  <si>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</si>
  <si>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</si>
  <si>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t>Стоимость за медикаменты и материалы*, бел.руб.</t>
  </si>
  <si>
    <t>Тариф без НДС, бел.руб.</t>
  </si>
  <si>
    <t>* Тариф увеличивается на стоимость расходных материалов по факту оказания услуги</t>
  </si>
  <si>
    <t>"_31_декабря____2024 г.</t>
  </si>
  <si>
    <r>
      <t xml:space="preserve"> по взрослой психотерапии для граждан Республики Беларусь, застрахованных граждан Республики Беларусь, граждан с видом на жительство в Республике Беларусь</t>
    </r>
    <r>
      <rPr>
        <b/>
        <sz val="12"/>
        <color theme="1"/>
        <rFont val="Times New Roman"/>
        <family val="1"/>
        <charset val="204"/>
      </rPr>
      <t xml:space="preserve"> на 01.01.2025</t>
    </r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</si>
  <si>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</si>
  <si>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</si>
  <si>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</si>
  <si>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</si>
  <si>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</si>
  <si>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</si>
  <si>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</si>
  <si>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</si>
  <si>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>Консультация врача-онколога-хирурга  высшей квалификационной категории</t>
  </si>
  <si>
    <t>Первичный прием:</t>
  </si>
  <si>
    <t>врача-онколога-хирурга  высшей квалификационной категории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</si>
  <si>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</si>
  <si>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</si>
  <si>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</si>
  <si>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</si>
  <si>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врача-онколога 2-й квалификационной категории </t>
  </si>
  <si>
    <t>врача-онколога 1-й квалификационной категории</t>
  </si>
  <si>
    <t>врача-радиационного-онколога 1-й квалификационной категории</t>
  </si>
  <si>
    <t>врача-радиационного-онколога высшей квалификационной категории</t>
  </si>
  <si>
    <t>Повторный прием:</t>
  </si>
  <si>
    <t>2.4</t>
  </si>
  <si>
    <t>2.5</t>
  </si>
  <si>
    <t>2.6</t>
  </si>
  <si>
    <t>2.9</t>
  </si>
  <si>
    <t>2.10</t>
  </si>
  <si>
    <t>2.12</t>
  </si>
  <si>
    <t>2.13</t>
  </si>
  <si>
    <t>Консультация врача-онколога-хирурга 1-й квалификационной категории (гинекологический профиль)</t>
  </si>
  <si>
    <t xml:space="preserve">врача-онколога-хирурга 1-й квалификационной категории (гинекологичечкий прием) </t>
  </si>
  <si>
    <t xml:space="preserve">Главный врач  УЗ "Могилевский областной 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</si>
  <si>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</si>
  <si>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</si>
  <si>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</si>
  <si>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"31"марта 2025 г.</t>
  </si>
  <si>
    <t>Реставрация полости рта</t>
  </si>
  <si>
    <t>Установка протеза конечности</t>
  </si>
  <si>
    <t>Фиксация губ</t>
  </si>
  <si>
    <t>Надевание парика</t>
  </si>
  <si>
    <t>Прием тела умершего (для хранения в холодильной камере)</t>
  </si>
  <si>
    <t>Снятие одежды с тела умершего (неподготовленного к погребению) до 90 кг</t>
  </si>
  <si>
    <t>Снятие одежды с тела умершего (неподготовленного к погребению) свыше 90 кг</t>
  </si>
  <si>
    <r>
      <t xml:space="preserve"> по</t>
    </r>
    <r>
      <rPr>
        <b/>
        <sz val="16"/>
        <color theme="1"/>
        <rFont val="Times New Roman"/>
        <family val="1"/>
        <charset val="204"/>
      </rPr>
      <t xml:space="preserve"> пластической хирургии (по желанию пациента) </t>
    </r>
    <r>
      <rPr>
        <sz val="16"/>
        <color theme="1"/>
        <rFont val="Times New Roman"/>
        <family val="1"/>
        <charset val="204"/>
      </rPr>
      <t>для граждан Республики Беларусь</t>
    </r>
    <r>
      <rPr>
        <b/>
        <sz val="16"/>
        <color theme="1"/>
        <rFont val="Times New Roman"/>
        <family val="1"/>
        <charset val="204"/>
      </rPr>
      <t xml:space="preserve">   на 01.04.2025г.</t>
    </r>
  </si>
  <si>
    <t>Цифровая 2D маммография молочной железы и мягких тканей подмышечной области на рентгеновском аппарате экспертного класса «Маммоэксперт»</t>
  </si>
  <si>
    <t>Цифровая 3D маммография (томосинтез) молочной железы на рентгеновском аппарате экспертного класса «Маммоэксперт»</t>
  </si>
  <si>
    <t>Цифровая 2D маммография молочной железы и мягких тканей подмышечной области + цифровая 3D маммография (томосинтез) молочной железы на рентгеновском аппарате экспертного класса «Маммоэксперт»</t>
  </si>
  <si>
    <t>Цифровая 2D прицельная маммография молочной железы на рентгеновском аппарате экспертного класса «Маммоэксперт»</t>
  </si>
  <si>
    <t>Цифровая 2D прицельная маммография молочной железы с прямым увеличением рентгеновского изображения на рентгеновском аппарате экспертного класса «Маммоэксперт»</t>
  </si>
  <si>
    <t>1.2.1.</t>
  </si>
  <si>
    <t>Прием и регистрация проб</t>
  </si>
  <si>
    <t>15.</t>
  </si>
  <si>
    <t>Цитологические исследования (диагностические)</t>
  </si>
  <si>
    <t>Изготовление одного микропрепарата традиционным методом (не гинекологический)</t>
  </si>
  <si>
    <t>15.2.</t>
  </si>
  <si>
    <t xml:space="preserve">Изготовление одного микропрепарата методом жидкостной цитологии (пробоподготовка, совмещенная с окрашиванием) </t>
  </si>
  <si>
    <t>15.3.</t>
  </si>
  <si>
    <t>Микроскопическое исследование одного микропрепарата, изготовленного традиционным методом (гинекологический)</t>
  </si>
  <si>
    <t>15.4.</t>
  </si>
  <si>
    <t xml:space="preserve">Микроскопическое исследование одного микропрепарата, изготовленного традиционным методом (не гинекологический) </t>
  </si>
  <si>
    <t>15.5.</t>
  </si>
  <si>
    <t xml:space="preserve">Микроскопическое исследование одного препарата при пересмотре (консультации, консилиуме) готовых микропрепаратов </t>
  </si>
  <si>
    <t>15.6.</t>
  </si>
  <si>
    <t>Микроскопическое исследование одного микропрепарата, изготовленного методом жидкостной цитологии</t>
  </si>
  <si>
    <t xml:space="preserve">Изготовление одного микропрепарата традиционным методом (не геникологический материал:биологические жидкости(плевральная,асцитическая, моча, промывочные воды) спинномозговая жидкость, мокрота) </t>
  </si>
  <si>
    <t>Изготовление одного микропрепарата традиционным методом (гинекологический полость матки)</t>
  </si>
  <si>
    <t>Изготовление одного микропрепарата традиционным методом (гинекологический цервикальный канал и шейка матки)</t>
  </si>
  <si>
    <t>1.1.2</t>
  </si>
  <si>
    <t>пипетирование полуавтоматическими дозаторами</t>
  </si>
  <si>
    <t>1.2.1</t>
  </si>
  <si>
    <t>1.3.1</t>
  </si>
  <si>
    <t xml:space="preserve">взятие крови капиллярной для определения одного показателя </t>
  </si>
  <si>
    <t>1.3.2</t>
  </si>
  <si>
    <t>взятие крови капиллярной для определения нескольких показателей</t>
  </si>
  <si>
    <t>Взятие биологического материала с помощью транспортных сред и тампонов</t>
  </si>
  <si>
    <t>1.6.1.</t>
  </si>
  <si>
    <t>1.6.2.</t>
  </si>
  <si>
    <t>Общеклинические  исследования:исследование мочи мануальными методами:</t>
  </si>
  <si>
    <t>2.1.1</t>
  </si>
  <si>
    <t>2.1.2</t>
  </si>
  <si>
    <t>2.1.3</t>
  </si>
  <si>
    <t>2.1.4</t>
  </si>
  <si>
    <t>обнаружение белка качественно с сульфосалициловой кислотой</t>
  </si>
  <si>
    <t>2.1.5</t>
  </si>
  <si>
    <t>определение белка количественно с сульфосалициловой кислотой или пирогаллоловым красным</t>
  </si>
  <si>
    <t>2.1.6</t>
  </si>
  <si>
    <t>обнаружение белка Бенс-Джонса по реакции коагуляции с уксусной кислотой</t>
  </si>
  <si>
    <t>2.1.7.1</t>
  </si>
  <si>
    <t>микроскопическое исследование осадка мочи:в норме</t>
  </si>
  <si>
    <t>2.1.7.2.</t>
  </si>
  <si>
    <t>микроскопическое исследование осадка мочи:при патологии (при  наличии белка в моче)</t>
  </si>
  <si>
    <t>2.1.8</t>
  </si>
  <si>
    <t>обнаружение каждого последующего показателя, в составе экспресс-теста для определения нескольких физико-химических параметров мочи («сухая химия») кетоновые тела</t>
  </si>
  <si>
    <t>обнаружение одного или первого показателя физико-химических свойств мочи экспресс-тестом («сухая химия») глюкоза</t>
  </si>
  <si>
    <t>3.1.1</t>
  </si>
  <si>
    <t>приготовление препарата периферической крови для цитоморфологического исследования (изготовление мазков крови, фиксация, окраска) ручным методом</t>
  </si>
  <si>
    <t>3.2.1.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</si>
  <si>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исследование):без патологии</t>
  </si>
  <si>
    <t>3.2.2.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</si>
  <si>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исследование):с паталогическими изменениями</t>
  </si>
  <si>
    <t>Подсчет тромбоцитов в окрашенных мазках по Фонио</t>
  </si>
  <si>
    <t>3.8.4</t>
  </si>
  <si>
    <t>Исследование пробы периферической или капиллярной крови с использованием гематологических анализаторов:автоматических с дифференцировкой лейкоцитарной формулы с ручной подачей образцов</t>
  </si>
  <si>
    <t>3.9</t>
  </si>
  <si>
    <t>Определение скорости оседания эритроцитов (далее – СОЭ) неавтоматизированным методом</t>
  </si>
  <si>
    <t>4.1.1.</t>
  </si>
  <si>
    <t>Проведение исследований биологического материала с использованием одноканальных биохимических автоматизированных фотометров:конечно-точечные исследования (1 показатель)</t>
  </si>
  <si>
    <t>Проведение исследований биологического материала с использованием биохимических автоматических анализаторов (1 показатель)</t>
  </si>
  <si>
    <t>Определение показателей кислотно-основного состояния крови посредством автоматических анализаторов</t>
  </si>
  <si>
    <t>Иммунологические исследования</t>
  </si>
  <si>
    <t>5.1.1.</t>
  </si>
  <si>
    <t>5.1.2</t>
  </si>
  <si>
    <t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проведение исследования с использованием полуавтоматического ридера</t>
  </si>
  <si>
    <t>Гормоны:</t>
  </si>
  <si>
    <t>Онкомаркеры:</t>
  </si>
  <si>
    <t>Исследования, проводимые иммунохимическим методом посредством автоматических систем (гормоны; онкомаркеры, маркеры анемий, кардиомаркеры, маркеры остеопороза; витамины, маркеры инфекционных заболеваний, аутоиммунных заболеваний, маркеры аллергии и иные маркеры в биологических жидкостях) (1 показатель)</t>
  </si>
  <si>
    <t>Витамины:</t>
  </si>
  <si>
    <t>5.5.1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</si>
  <si>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(ВИЧ)</t>
  </si>
  <si>
    <t>5.5.2</t>
  </si>
  <si>
    <t>Иммуногематологические исследования:Определение групп крови по системе AB0 перекрестным способом с использованием изогемагглютинирующих тест сывороток или моноклональных реагентов и тест-эритроцитов в венозной крови</t>
  </si>
  <si>
    <t>Иммуногематологические исследования:</t>
  </si>
  <si>
    <t>Определение групп крови по системе Rh с использованием моноклонального реагента в капиллярной или венозной крови</t>
  </si>
  <si>
    <t xml:space="preserve">Определение RhD-принадлежности крови при помощи реагента анти-RhD (в пробирках без подогрева) в венозной крови </t>
  </si>
  <si>
    <t>6.4.2</t>
  </si>
  <si>
    <t>скрининг аллоиммунных антиэритроцитарных антител в непрямом антиглобулиновом тесте методом агглютинации в геле или колоночной агглютинации</t>
  </si>
  <si>
    <t>Исследования вторичного (плазменного) гемостаза:</t>
  </si>
  <si>
    <t>7.4.1.1</t>
  </si>
  <si>
    <t>7.4.2.1.</t>
  </si>
  <si>
    <t>исследования с помощью многоканальных автоматических анализаторов гемостаза:исследования с помощью многоканальных автоматических анализаторов гемостаза: скрининг (1 показатель)</t>
  </si>
  <si>
    <r>
      <t xml:space="preserve"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</t>
    </r>
    <r>
      <rPr>
        <b/>
        <sz val="10"/>
        <rFont val="Times New Roman"/>
        <family val="1"/>
        <charset val="204"/>
      </rPr>
      <t>пробподготовка</t>
    </r>
  </si>
  <si>
    <t>Определение концентрации электролитов с использованием автоматических ионоселективных анализаторов BS-300</t>
  </si>
  <si>
    <t>Определение концентрации электролитов с использованием автоматических ионоселективных анализаторов izhi lait</t>
  </si>
  <si>
    <t>4.4</t>
  </si>
  <si>
    <t>Экспресс-диагностика иммунохимическими методами:количественное и полуколичественное определение с помощью считывающих устройств:</t>
  </si>
  <si>
    <t>исследования с помощью полуавтоматических оптико-механических анализаторов гемостаза:исследование с помощью полуавтоматических оптико-механических анализаторов гемостаза: активированное частичное тромбопластиновое время, протромбиновое время, фибриноген, тромбиновое время (1 показатель):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</si>
  <si>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(Ковид)</t>
  </si>
  <si>
    <t>1.3.3.</t>
  </si>
  <si>
    <t>взятие крови венозной у одного пациента в первую или одну пробирку</t>
  </si>
  <si>
    <t>1.3.4</t>
  </si>
  <si>
    <t>взятие крови венозной у одного пациента в последующую пробирку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</si>
  <si>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(фельдшер-лаборант)</t>
  </si>
  <si>
    <t>Обработка биологического материала:крови для получения сыворотки или плазмы  (фельдшер-лаборант)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</si>
  <si>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 (фельдшер-лаборант)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</si>
  <si>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(Врач клинической лабораторной диагностики)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</si>
  <si>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(Врач клинической лабораторной диагностики)</t>
  </si>
  <si>
    <t>Обработка биологического материала:крови для получения сыворотки или плазмы (Врач клинической лабораторной диагностики)</t>
  </si>
  <si>
    <t>Салфетка одноразовая 210*120</t>
  </si>
  <si>
    <t>5.45</t>
  </si>
  <si>
    <t>Лапароскопия.Гистерэктомия тип 1 (экстирпация матки с придатками)</t>
  </si>
  <si>
    <t>"_31_"____октября___2025 г.</t>
  </si>
  <si>
    <r>
      <t xml:space="preserve"> по ритуальным услугам</t>
    </r>
    <r>
      <rPr>
        <b/>
        <sz val="14"/>
        <color theme="1"/>
        <rFont val="Times New Roman"/>
        <family val="1"/>
        <charset val="204"/>
      </rPr>
      <t xml:space="preserve"> 7-го ООПМП</t>
    </r>
    <r>
      <rPr>
        <sz val="14"/>
        <color theme="1"/>
        <rFont val="Times New Roman"/>
        <family val="1"/>
        <charset val="204"/>
      </rPr>
      <t xml:space="preserve"> введен в действие с 01.11.2025г.</t>
    </r>
  </si>
  <si>
    <t>. Цен на услуги УЗ "Могилевский областной онкологический диспансер" от 01 декабря 2025 г</t>
  </si>
  <si>
    <t>"28" ноября 2025 г.</t>
  </si>
  <si>
    <t>"27" февраля 2026г.</t>
  </si>
  <si>
    <r>
      <t xml:space="preserve"> По</t>
    </r>
    <r>
      <rPr>
        <b/>
        <sz val="11"/>
        <color theme="1"/>
        <rFont val="Times New Roman"/>
        <family val="1"/>
        <charset val="204"/>
      </rPr>
      <t xml:space="preserve"> сервисным услугам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для граждан Республики Беларусь, граждан с видом на жительство, застрахованных граждан Республики Беларусь</t>
    </r>
    <r>
      <rPr>
        <sz val="11"/>
        <color theme="1"/>
        <rFont val="Times New Roman"/>
        <family val="1"/>
        <charset val="204"/>
      </rPr>
      <t xml:space="preserve"> введен в действие</t>
    </r>
    <r>
      <rPr>
        <sz val="11"/>
        <color rgb="FFFF0000"/>
        <rFont val="Times New Roman"/>
        <family val="1"/>
        <charset val="204"/>
      </rPr>
      <t xml:space="preserve"> с 01.03.2026 г.</t>
    </r>
  </si>
  <si>
    <t>цена на 01.01.2026</t>
  </si>
  <si>
    <t>темп роста</t>
  </si>
  <si>
    <t>средний темп роста</t>
  </si>
  <si>
    <t>Триплексное сканирование вен нижних конечностей с комплексной оценкой кровотока по тромбозной программе и варикозной программе исследования (один венозный бассейн) с оценкой окружающих мягких тканей нижних конечностей</t>
  </si>
  <si>
    <t>Пересмотр цифровой маммографии молочной железы на CD диске</t>
  </si>
  <si>
    <t>Пересмотр двух цифровых маммографий с динамической оценкой изменений</t>
  </si>
  <si>
    <t>Сравнение цифровых рентгенограмм в динамике</t>
  </si>
  <si>
    <r>
      <t>Одноместная палата №10   (</t>
    </r>
    <r>
      <rPr>
        <sz val="12"/>
        <color theme="1"/>
        <rFont val="Times New Roman"/>
        <family val="1"/>
        <charset val="204"/>
      </rPr>
      <t>телевизор,санузел, холодильник)</t>
    </r>
  </si>
  <si>
    <r>
      <t>Одноместная палата №405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</si>
  <si>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Двухместная палата № 406  (телевизор, холодильник, санузел, душевая)</t>
  </si>
  <si>
    <r>
      <t>Одноместная палата №417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</si>
  <si>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№418 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</si>
  <si>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№301 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</si>
  <si>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№302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</si>
  <si>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№305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</si>
  <si>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№306  (</t>
    </r>
    <r>
      <rPr>
        <sz val="12"/>
        <color theme="1"/>
        <rFont val="Times New Roman"/>
        <family val="1"/>
        <charset val="204"/>
      </rPr>
      <t>телевизор,санузел, душевая, холодильник)</t>
    </r>
  </si>
  <si>
    <t>Одноместная палата №213  (телевизор, холодильник, санузел, душевая)</t>
  </si>
  <si>
    <t>Двухместная палата №214  (телевизор, холодильник, санузел, душевая)</t>
  </si>
  <si>
    <t>Одноместная палата № 4  (санузел, умывальник, телевизор, холодильник)</t>
  </si>
  <si>
    <t>Одноместная палата №5  (санузел, умывальник, телевизор, холодильник)</t>
  </si>
  <si>
    <t>Одноместная палата № 6  (санузел, умывальник, телевизор, холодильник)</t>
  </si>
  <si>
    <r>
      <t>Одноместная палата №501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</si>
  <si>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№502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</si>
  <si>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№505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</si>
  <si>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№506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</si>
  <si>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№517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</si>
  <si>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№518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</si>
  <si>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№11 (телевизор, холодильник, санузел, душевая)</t>
  </si>
  <si>
    <t>Одноместная палата №203  (телевизор, холодильник, санузел, душевая)</t>
  </si>
  <si>
    <t>Двухместная палата №204  (телевизор, холодильник, санузел, душевая)</t>
  </si>
  <si>
    <t>"31" марта 2026 г.</t>
  </si>
  <si>
    <r>
      <t xml:space="preserve"> по операциям и манипуляциям</t>
    </r>
    <r>
      <rPr>
        <b/>
        <sz val="14"/>
        <color theme="1"/>
        <rFont val="Times New Roman"/>
        <family val="1"/>
        <charset val="204"/>
      </rPr>
      <t xml:space="preserve"> для граждан Республики Беларусь, для граждан с видом на жительство в Республике Беларусь, застрахованных граждан Республики Беларусь  на 01.04.2026г.</t>
    </r>
  </si>
  <si>
    <t>"31"марта 2026г.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</si>
  <si>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Радионуклидной диагностике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для граждан Республики Беларусь, застрахованных граждан Республики Беларусь, граждан с видом на жительство в Республике Беларусь на 01.04.2026г.</t>
    </r>
  </si>
  <si>
    <t>"31"марта 2026 г.</t>
  </si>
  <si>
    <r>
      <t xml:space="preserve"> по </t>
    </r>
    <r>
      <rPr>
        <b/>
        <sz val="12"/>
        <color theme="1"/>
        <rFont val="Times New Roman"/>
        <family val="1"/>
        <charset val="204"/>
      </rPr>
      <t>Клинико-диагностическим исследованиям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01.04.2026г.</t>
    </r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</si>
  <si>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граждан Республики Беларусь, застрахованных граждан Республики Беларусь  на 01.04.2026г.</t>
    </r>
  </si>
  <si>
    <t>31 марта 2026 г.</t>
  </si>
  <si>
    <r>
      <t xml:space="preserve"> по </t>
    </r>
    <r>
      <rPr>
        <b/>
        <sz val="12"/>
        <color theme="1"/>
        <rFont val="Times New Roman"/>
        <family val="1"/>
        <charset val="204"/>
      </rPr>
      <t>Цитологическим исследованиям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01.04.2026г.</t>
    </r>
  </si>
  <si>
    <r>
      <t xml:space="preserve"> по </t>
    </r>
    <r>
      <rPr>
        <b/>
        <sz val="12"/>
        <color theme="1"/>
        <rFont val="Times New Roman"/>
        <family val="1"/>
        <charset val="204"/>
      </rPr>
      <t>Рентгеновской компьютерной томографии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с 01.04.2026 года</t>
    </r>
  </si>
  <si>
    <t>по морфологическим исследованиям для граждан Республики Беларусь, граждан с видом на жительство, застрахованных граждан на 01.04.2026г.</t>
  </si>
  <si>
    <r>
      <t xml:space="preserve">по </t>
    </r>
    <r>
      <rPr>
        <b/>
        <sz val="14"/>
        <color theme="1"/>
        <rFont val="Times New Roman"/>
        <family val="1"/>
        <charset val="204"/>
      </rPr>
      <t xml:space="preserve">Лучевой диагностике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01.04.2026г.</t>
    </r>
  </si>
  <si>
    <t>самостоятельная рентгеноскопия и рентгенография пищевода с Йогексол 350 мг/50 мл</t>
  </si>
  <si>
    <t xml:space="preserve"> ритуальных услуг для граждан РБ, граждан с видом на жительство в РБ на  01.04.2026</t>
  </si>
  <si>
    <r>
      <t xml:space="preserve"> по у</t>
    </r>
    <r>
      <rPr>
        <b/>
        <sz val="12"/>
        <color theme="1"/>
        <rFont val="Times New Roman"/>
        <family val="1"/>
        <charset val="204"/>
      </rPr>
      <t>льтразвуковой и функциональной диагностике,</t>
    </r>
    <r>
      <rPr>
        <sz val="12"/>
        <color theme="1"/>
        <rFont val="Times New Roman"/>
        <family val="1"/>
        <charset val="204"/>
      </rPr>
      <t xml:space="preserve"> осуществляемой при отсутствии медицинских показаний </t>
    </r>
    <r>
      <rPr>
        <b/>
        <sz val="12"/>
        <color theme="1"/>
        <rFont val="Times New Roman"/>
        <family val="1"/>
        <charset val="204"/>
      </rPr>
      <t xml:space="preserve"> для граждан Республики Беларусь, застрахованных граждан Республики Беларусь, граждан с видом на жительство в Республике Беларусь на 01.04.2026г. </t>
    </r>
  </si>
  <si>
    <r>
      <t xml:space="preserve"> по </t>
    </r>
    <r>
      <rPr>
        <b/>
        <sz val="11"/>
        <color theme="1"/>
        <rFont val="Times New Roman"/>
        <family val="1"/>
        <charset val="204"/>
      </rPr>
      <t>Эндоскопической диагностике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на 01.04.2026г.</t>
    </r>
  </si>
  <si>
    <t>"_31"_марта____2026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</si>
  <si>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граждан Республики Беларусь, застрахованных граждан Республики Беларусь  на 01.04.2026г.</t>
    </r>
  </si>
  <si>
    <t xml:space="preserve">экскреторная урография 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</si>
  <si>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   (100 мл)</t>
    </r>
  </si>
  <si>
    <t>"08" апреля 2026 г.</t>
  </si>
  <si>
    <r>
      <t xml:space="preserve">по </t>
    </r>
    <r>
      <rPr>
        <b/>
        <sz val="14"/>
        <color theme="1"/>
        <rFont val="Times New Roman"/>
        <family val="1"/>
        <charset val="204"/>
      </rPr>
      <t xml:space="preserve">Магнитно-резонасной томографии для граждан Республики Беларусь, застрахованных граждан Республики Беларусь, граждан с видом на жительство в Республике Беларусь на </t>
    </r>
    <r>
      <rPr>
        <b/>
        <sz val="14"/>
        <rFont val="Times New Roman"/>
        <family val="1"/>
        <charset val="204"/>
      </rPr>
      <t>09.04.2026г.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</si>
</sst>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0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49" fontId="2" fillId="3" borderId="1" xfId="0" applyNumberFormat="1" applyFont="1" applyFill="1" applyBorder="1" applyAlignment="1" applyProtection="1">
      <alignment horizontal="left" vertical="justify" wrapText="1"/>
    </xf>
    <xf numFmtId="49" fontId="2" fillId="3" borderId="4" xfId="0" applyNumberFormat="1" applyFont="1" applyFill="1" applyBorder="1" applyAlignment="1" applyProtection="1">
      <alignment horizontal="left" vertical="justify" wrapText="1"/>
    </xf>
    <xf numFmtId="49" fontId="2" fillId="2" borderId="14" xfId="0" applyNumberFormat="1" applyFont="1" applyFill="1" applyBorder="1" applyAlignment="1" applyProtection="1">
      <alignment horizontal="left" vertical="justify" wrapText="1"/>
    </xf>
    <xf numFmtId="49" fontId="2" fillId="2" borderId="15" xfId="0" applyNumberFormat="1" applyFont="1" applyFill="1" applyBorder="1" applyAlignment="1" applyProtection="1">
      <alignment horizontal="left" vertical="justify" wrapText="1"/>
    </xf>
    <xf numFmtId="49" fontId="4" fillId="2" borderId="15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 applyProtection="1">
      <alignment horizontal="left" vertical="justify" wrapText="1"/>
    </xf>
    <xf numFmtId="49" fontId="2" fillId="2" borderId="18" xfId="0" applyNumberFormat="1" applyFont="1" applyFill="1" applyBorder="1" applyAlignment="1" applyProtection="1">
      <alignment horizontal="left" vertical="justify"/>
    </xf>
    <xf numFmtId="49" fontId="2" fillId="2" borderId="15" xfId="0" applyNumberFormat="1" applyFont="1" applyFill="1" applyBorder="1" applyAlignment="1" applyProtection="1">
      <alignment horizontal="left" vertical="justify"/>
    </xf>
    <xf numFmtId="0" fontId="4" fillId="0" borderId="17" xfId="0" applyFont="1" applyBorder="1" applyAlignment="1">
      <alignment horizontal="left" vertical="justify" wrapText="1"/>
    </xf>
    <xf numFmtId="49" fontId="2" fillId="2" borderId="18" xfId="0" applyNumberFormat="1" applyFont="1" applyFill="1" applyBorder="1" applyAlignment="1" applyProtection="1">
      <alignment horizontal="left" vertical="justify" wrapText="1"/>
    </xf>
    <xf numFmtId="0" fontId="4" fillId="2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/>
    <xf numFmtId="0" fontId="4" fillId="3" borderId="1" xfId="2" applyFont="1" applyFill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 shrinkToFit="1"/>
    </xf>
    <xf numFmtId="0" fontId="12" fillId="0" borderId="0" xfId="1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left" wrapText="1"/>
    </xf>
    <xf numFmtId="1" fontId="4" fillId="0" borderId="1" xfId="2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center" vertical="center"/>
    </xf>
    <xf numFmtId="0" fontId="15" fillId="2" borderId="0" xfId="1" applyFont="1" applyFill="1" applyBorder="1" applyAlignment="1" applyProtection="1">
      <alignment wrapText="1" shrinkToFit="1"/>
    </xf>
    <xf numFmtId="0" fontId="4" fillId="4" borderId="1" xfId="0" applyFont="1" applyFill="1" applyBorder="1" applyAlignment="1">
      <alignment horizontal="center" vertical="center"/>
    </xf>
    <xf numFmtId="49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3" fontId="10" fillId="0" borderId="4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wrapText="1" shrinkToFit="1"/>
    </xf>
    <xf numFmtId="0" fontId="4" fillId="2" borderId="20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12" fillId="2" borderId="1" xfId="0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4" fillId="2" borderId="1" xfId="1" applyFont="1" applyFill="1" applyBorder="1" applyAlignment="1" applyProtection="1">
      <alignment vertical="center" wrapText="1" shrinkToFi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1" xfId="2" applyFont="1" applyBorder="1" applyAlignment="1">
      <alignment horizontal="center" vertical="top" wrapText="1" shrinkToFit="1"/>
    </xf>
    <xf numFmtId="0" fontId="10" fillId="0" borderId="2" xfId="2" applyFont="1" applyBorder="1" applyAlignment="1">
      <alignment horizontal="center" vertical="top" wrapText="1" shrinkToFit="1"/>
    </xf>
    <xf numFmtId="0" fontId="19" fillId="2" borderId="1" xfId="0" applyFont="1" applyFill="1" applyBorder="1" applyAlignment="1" applyProtection="1">
      <alignment horizontal="center" vertical="top" wrapText="1"/>
    </xf>
    <xf numFmtId="0" fontId="19" fillId="2" borderId="1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>
      <alignment vertical="top"/>
    </xf>
    <xf numFmtId="0" fontId="10" fillId="2" borderId="0" xfId="0" applyFont="1" applyFill="1" applyBorder="1" applyAlignment="1">
      <alignment horizontal="left" vertical="top" wrapText="1" shrinkToFit="1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2" xfId="2" applyFont="1" applyBorder="1" applyAlignment="1">
      <alignment horizontal="center" vertical="center" wrapText="1" shrinkToFit="1"/>
    </xf>
    <xf numFmtId="0" fontId="12" fillId="2" borderId="4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left" vertical="center" wrapText="1"/>
    </xf>
    <xf numFmtId="2" fontId="14" fillId="2" borderId="1" xfId="1" applyNumberFormat="1" applyFont="1" applyFill="1" applyBorder="1" applyAlignment="1" applyProtection="1">
      <alignment vertical="center" wrapText="1" shrinkToFit="1"/>
    </xf>
    <xf numFmtId="1" fontId="4" fillId="0" borderId="1" xfId="2" applyNumberFormat="1" applyFont="1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4" fontId="1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vertical="center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left" vertical="justify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0" fontId="12" fillId="2" borderId="1" xfId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16" fontId="4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top"/>
    </xf>
    <xf numFmtId="0" fontId="10" fillId="2" borderId="0" xfId="0" applyFont="1" applyFill="1"/>
    <xf numFmtId="0" fontId="2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5" fillId="2" borderId="1" xfId="1" applyFont="1" applyFill="1" applyBorder="1" applyAlignment="1" applyProtection="1">
      <alignment vertical="center" wrapText="1" shrinkToFit="1"/>
    </xf>
    <xf numFmtId="2" fontId="14" fillId="2" borderId="8" xfId="1" applyNumberFormat="1" applyFont="1" applyFill="1" applyBorder="1" applyAlignment="1" applyProtection="1">
      <alignment vertical="center" wrapText="1" shrinkToFit="1"/>
    </xf>
    <xf numFmtId="0" fontId="24" fillId="2" borderId="0" xfId="0" applyFont="1" applyFill="1"/>
    <xf numFmtId="0" fontId="10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9" fillId="2" borderId="1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49" fontId="7" fillId="0" borderId="1" xfId="2" applyNumberFormat="1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2" fillId="2" borderId="5" xfId="2" applyFont="1" applyFill="1" applyBorder="1" applyAlignment="1" applyProtection="1">
      <alignment vertical="top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2" fillId="2" borderId="2" xfId="2" applyFont="1" applyFill="1" applyBorder="1" applyAlignment="1" applyProtection="1">
      <alignment vertical="top" wrapText="1"/>
    </xf>
    <xf numFmtId="3" fontId="4" fillId="2" borderId="0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0" fontId="5" fillId="2" borderId="8" xfId="0" applyFont="1" applyFill="1" applyBorder="1" applyAlignment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left" vertical="center" wrapText="1" shrinkToFit="1"/>
    </xf>
    <xf numFmtId="1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2" fillId="2" borderId="14" xfId="0" applyNumberFormat="1" applyFont="1" applyFill="1" applyBorder="1" applyAlignment="1" applyProtection="1">
      <alignment horizontal="left" vertical="justify"/>
    </xf>
    <xf numFmtId="0" fontId="4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2" borderId="4" xfId="2" applyNumberFormat="1" applyFont="1" applyFill="1" applyBorder="1" applyAlignment="1" applyProtection="1">
      <alignment vertical="center" wrapText="1"/>
    </xf>
    <xf numFmtId="49" fontId="2" fillId="2" borderId="1" xfId="2" applyNumberFormat="1" applyFont="1" applyFill="1" applyBorder="1" applyAlignment="1" applyProtection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2" fillId="2" borderId="1" xfId="1" applyFont="1" applyFill="1" applyBorder="1" applyAlignment="1" applyProtection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 wrapText="1" shrinkToFit="1"/>
    </xf>
    <xf numFmtId="4" fontId="6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7" fillId="0" borderId="1" xfId="2" applyNumberFormat="1" applyFont="1" applyFill="1" applyBorder="1" applyAlignment="1">
      <alignment horizontal="center" wrapText="1" shrinkToFit="1"/>
    </xf>
    <xf numFmtId="0" fontId="7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2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2" fontId="19" fillId="2" borderId="0" xfId="1" applyNumberFormat="1" applyFont="1" applyFill="1" applyBorder="1" applyAlignment="1" applyProtection="1">
      <alignment vertical="top" wrapText="1" shrinkToFit="1"/>
    </xf>
    <xf numFmtId="0" fontId="4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wrapText="1" shrinkToFit="1"/>
    </xf>
    <xf numFmtId="0" fontId="1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9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49" fontId="19" fillId="3" borderId="1" xfId="0" applyNumberFormat="1" applyFont="1" applyFill="1" applyBorder="1" applyAlignment="1" applyProtection="1">
      <alignment horizontal="left" vertical="justify" wrapText="1"/>
    </xf>
    <xf numFmtId="0" fontId="10" fillId="0" borderId="0" xfId="0" applyFont="1" applyFill="1" applyBorder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17" fontId="10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17" fontId="10" fillId="0" borderId="1" xfId="0" applyNumberFormat="1" applyFont="1" applyBorder="1" applyAlignment="1">
      <alignment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49" fontId="10" fillId="0" borderId="1" xfId="2" applyNumberFormat="1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vertical="center" wrapText="1" shrinkToFit="1"/>
    </xf>
    <xf numFmtId="0" fontId="10" fillId="0" borderId="2" xfId="2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49" fontId="10" fillId="4" borderId="1" xfId="2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 shrinkToFit="1"/>
    </xf>
    <xf numFmtId="2" fontId="11" fillId="0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9" fillId="0" borderId="1" xfId="0" applyFont="1" applyFill="1" applyBorder="1" applyAlignment="1" applyProtection="1">
      <alignment horizontal="left" vertical="top" wrapText="1"/>
    </xf>
    <xf numFmtId="4" fontId="11" fillId="2" borderId="2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shrinkToFi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6" fillId="2" borderId="4" xfId="0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>
      <alignment horizontal="right"/>
    </xf>
    <xf numFmtId="2" fontId="11" fillId="0" borderId="8" xfId="0" applyNumberFormat="1" applyFont="1" applyBorder="1" applyAlignment="1">
      <alignment wrapText="1" shrinkToFit="1"/>
    </xf>
    <xf numFmtId="2" fontId="11" fillId="0" borderId="1" xfId="0" applyNumberFormat="1" applyFont="1" applyBorder="1" applyAlignment="1">
      <alignment vertical="center"/>
    </xf>
    <xf numFmtId="164" fontId="11" fillId="0" borderId="1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vertical="top" wrapText="1"/>
    </xf>
    <xf numFmtId="0" fontId="14" fillId="0" borderId="1" xfId="1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29" fillId="0" borderId="1" xfId="1" applyFont="1" applyBorder="1" applyAlignment="1">
      <alignment horizontal="left" vertical="top" wrapText="1"/>
    </xf>
    <xf numFmtId="0" fontId="29" fillId="0" borderId="1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15" fillId="2" borderId="0" xfId="1" applyFont="1" applyFill="1" applyBorder="1" applyAlignment="1" applyProtection="1">
      <alignment vertical="center" wrapText="1" shrinkToFit="1"/>
    </xf>
    <xf numFmtId="0" fontId="14" fillId="2" borderId="0" xfId="1" applyFont="1" applyFill="1" applyBorder="1" applyAlignment="1" applyProtection="1">
      <alignment vertical="center" wrapText="1" shrinkToFit="1"/>
    </xf>
    <xf numFmtId="0" fontId="4" fillId="2" borderId="3" xfId="0" applyFont="1" applyFill="1" applyBorder="1" applyAlignment="1"/>
    <xf numFmtId="49" fontId="2" fillId="2" borderId="2" xfId="0" applyNumberFormat="1" applyFont="1" applyFill="1" applyBorder="1" applyAlignment="1" applyProtection="1">
      <alignment horizontal="left" vertical="justify" wrapText="1"/>
    </xf>
    <xf numFmtId="0" fontId="4" fillId="2" borderId="2" xfId="0" applyFont="1" applyFill="1" applyBorder="1" applyAlignment="1">
      <alignment horizontal="left" vertical="justify" wrapText="1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vertical="top" wrapText="1"/>
    </xf>
    <xf numFmtId="4" fontId="4" fillId="2" borderId="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top" wrapText="1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8" xfId="0" applyFont="1" applyFill="1" applyBorder="1" applyAlignment="1"/>
    <xf numFmtId="4" fontId="25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4" fontId="11" fillId="2" borderId="2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6" fillId="2" borderId="27" xfId="2" applyNumberFormat="1" applyFont="1" applyFill="1" applyBorder="1" applyAlignment="1" applyProtection="1">
      <alignment vertical="center" wrapText="1"/>
    </xf>
    <xf numFmtId="0" fontId="5" fillId="2" borderId="28" xfId="0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4" fillId="2" borderId="13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9" fontId="4" fillId="0" borderId="1" xfId="2" applyNumberFormat="1" applyFont="1" applyBorder="1" applyAlignment="1">
      <alignment horizontal="center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0" fontId="19" fillId="2" borderId="2" xfId="0" applyFont="1" applyFill="1" applyBorder="1" applyAlignment="1" applyProtection="1">
      <alignment horizontal="center" vertical="top" wrapText="1"/>
    </xf>
    <xf numFmtId="4" fontId="10" fillId="0" borderId="3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top" wrapText="1"/>
    </xf>
    <xf numFmtId="0" fontId="10" fillId="0" borderId="3" xfId="0" applyFont="1" applyFill="1" applyBorder="1" applyAlignment="1">
      <alignment horizontal="left"/>
    </xf>
    <xf numFmtId="0" fontId="14" fillId="2" borderId="1" xfId="0" applyFont="1" applyFill="1" applyBorder="1" applyAlignment="1" applyProtection="1">
      <alignment horizontal="center" vertical="top" wrapText="1"/>
    </xf>
    <xf numFmtId="0" fontId="15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vertical="center"/>
    </xf>
    <xf numFmtId="2" fontId="2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/>
    <xf numFmtId="0" fontId="15" fillId="2" borderId="1" xfId="0" applyFont="1" applyFill="1" applyBorder="1" applyAlignment="1" applyProtection="1">
      <alignment horizontal="left" vertical="top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49" fontId="15" fillId="0" borderId="7" xfId="0" applyNumberFormat="1" applyFont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 applyProtection="1">
      <alignment vertical="top" wrapText="1"/>
    </xf>
    <xf numFmtId="49" fontId="13" fillId="3" borderId="1" xfId="0" applyNumberFormat="1" applyFont="1" applyFill="1" applyBorder="1" applyAlignment="1">
      <alignment horizontal="left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35" fillId="0" borderId="0" xfId="0" applyFont="1"/>
    <xf numFmtId="49" fontId="14" fillId="0" borderId="1" xfId="0" applyNumberFormat="1" applyFont="1" applyFill="1" applyBorder="1" applyAlignment="1" applyProtection="1">
      <alignment horizontal="center" vertical="justify" wrapText="1"/>
    </xf>
    <xf numFmtId="2" fontId="14" fillId="0" borderId="1" xfId="0" applyNumberFormat="1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left" vertical="top" wrapText="1"/>
    </xf>
    <xf numFmtId="4" fontId="2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16" fontId="7" fillId="0" borderId="1" xfId="0" applyNumberFormat="1" applyFont="1" applyBorder="1" applyAlignment="1">
      <alignment vertical="top"/>
    </xf>
    <xf numFmtId="2" fontId="15" fillId="0" borderId="27" xfId="0" applyNumberFormat="1" applyFont="1" applyBorder="1" applyAlignment="1">
      <alignment horizontal="left" vertical="top" wrapText="1"/>
    </xf>
    <xf numFmtId="0" fontId="15" fillId="2" borderId="4" xfId="0" quotePrefix="1" applyNumberFormat="1" applyFont="1" applyFill="1" applyBorder="1" applyAlignment="1">
      <alignment horizontal="left" vertical="top" wrapText="1"/>
    </xf>
    <xf numFmtId="16" fontId="15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 applyProtection="1">
      <alignment horizontal="left" vertical="justify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/>
    <xf numFmtId="49" fontId="19" fillId="2" borderId="1" xfId="0" applyNumberFormat="1" applyFont="1" applyFill="1" applyBorder="1" applyAlignment="1" applyProtection="1">
      <alignment horizontal="left" vertical="justify" wrapText="1"/>
    </xf>
    <xf numFmtId="4" fontId="14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 applyProtection="1">
      <alignment horizontal="left" vertical="justify" wrapText="1"/>
    </xf>
    <xf numFmtId="0" fontId="18" fillId="3" borderId="1" xfId="0" applyFont="1" applyFill="1" applyBorder="1" applyAlignment="1" applyProtection="1">
      <alignment horizontal="left" vertical="center" wrapText="1"/>
    </xf>
    <xf numFmtId="49" fontId="19" fillId="2" borderId="1" xfId="0" applyNumberFormat="1" applyFont="1" applyFill="1" applyBorder="1" applyAlignment="1" applyProtection="1">
      <alignment horizontal="left" vertical="justify"/>
    </xf>
    <xf numFmtId="0" fontId="1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left"/>
    </xf>
    <xf numFmtId="3" fontId="10" fillId="0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right" vertical="center" wrapText="1"/>
    </xf>
    <xf numFmtId="2" fontId="14" fillId="2" borderId="1" xfId="1" applyNumberFormat="1" applyFont="1" applyFill="1" applyBorder="1" applyAlignment="1" applyProtection="1">
      <alignment horizontal="right" vertical="center" wrapText="1" shrinkToFit="1"/>
    </xf>
    <xf numFmtId="4" fontId="24" fillId="2" borderId="1" xfId="0" applyNumberFormat="1" applyFont="1" applyFill="1" applyBorder="1" applyAlignment="1">
      <alignment horizontal="center" vertical="center"/>
    </xf>
    <xf numFmtId="2" fontId="19" fillId="2" borderId="1" xfId="1" applyNumberFormat="1" applyFont="1" applyFill="1" applyBorder="1" applyAlignment="1" applyProtection="1">
      <alignment vertical="top" wrapText="1" shrinkToFit="1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 shrinkToFit="1"/>
    </xf>
    <xf numFmtId="0" fontId="18" fillId="2" borderId="1" xfId="1" applyFont="1" applyFill="1" applyBorder="1" applyAlignment="1" applyProtection="1">
      <alignment vertical="top" wrapText="1" shrinkToFit="1"/>
    </xf>
    <xf numFmtId="2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/>
    </xf>
    <xf numFmtId="4" fontId="19" fillId="0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2" borderId="2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/>
    <xf numFmtId="0" fontId="4" fillId="0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/>
    <xf numFmtId="0" fontId="6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/>
    <xf numFmtId="0" fontId="4" fillId="0" borderId="10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7" fillId="3" borderId="1" xfId="2" applyFont="1" applyFill="1" applyBorder="1" applyAlignment="1">
      <alignment horizontal="left" vertical="top" wrapText="1" shrinkToFit="1"/>
    </xf>
    <xf numFmtId="0" fontId="7" fillId="3" borderId="1" xfId="0" applyFont="1" applyFill="1" applyBorder="1" applyAlignment="1"/>
    <xf numFmtId="0" fontId="0" fillId="0" borderId="1" xfId="0" applyBorder="1" applyAlignment="1"/>
    <xf numFmtId="0" fontId="17" fillId="4" borderId="2" xfId="2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0" fillId="2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top"/>
    </xf>
    <xf numFmtId="0" fontId="10" fillId="0" borderId="10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6" xfId="0" applyNumberFormat="1" applyFont="1" applyFill="1" applyBorder="1" applyAlignment="1" applyProtection="1">
      <alignment horizontal="left" vertical="justify"/>
    </xf>
    <xf numFmtId="0" fontId="2" fillId="0" borderId="0" xfId="0" applyNumberFormat="1" applyFont="1" applyFill="1" applyBorder="1" applyAlignment="1" applyProtection="1">
      <alignment horizontal="left" vertical="justify"/>
    </xf>
    <xf numFmtId="0" fontId="7" fillId="0" borderId="0" xfId="0" applyFont="1" applyAlignment="1">
      <alignment horizontal="center" wrapText="1"/>
    </xf>
    <xf numFmtId="0" fontId="8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/>
    <xf numFmtId="0" fontId="6" fillId="3" borderId="4" xfId="0" applyFont="1" applyFill="1" applyBorder="1" applyAlignment="1" applyProtection="1">
      <alignment horizontal="left" wrapText="1"/>
    </xf>
    <xf numFmtId="0" fontId="4" fillId="0" borderId="4" xfId="0" applyFont="1" applyBorder="1" applyAlignment="1"/>
    <xf numFmtId="0" fontId="0" fillId="0" borderId="4" xfId="0" applyBorder="1" applyAlignment="1"/>
    <xf numFmtId="0" fontId="5" fillId="3" borderId="23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6" fillId="3" borderId="26" xfId="0" applyFont="1" applyFill="1" applyBorder="1" applyAlignment="1" applyProtection="1">
      <alignment horizontal="left" vertical="top" wrapText="1"/>
    </xf>
    <xf numFmtId="0" fontId="0" fillId="0" borderId="24" xfId="0" applyBorder="1" applyAlignment="1"/>
    <xf numFmtId="0" fontId="10" fillId="0" borderId="10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/>
    <xf numFmtId="0" fontId="14" fillId="3" borderId="1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/>
    <xf numFmtId="0" fontId="5" fillId="2" borderId="2" xfId="2" applyFont="1" applyFill="1" applyBorder="1" applyAlignment="1">
      <alignment vertical="center"/>
    </xf>
    <xf numFmtId="0" fontId="0" fillId="2" borderId="8" xfId="0" applyFill="1" applyBorder="1" applyAlignment="1"/>
    <xf numFmtId="0" fontId="4" fillId="2" borderId="0" xfId="0" applyFont="1" applyFill="1" applyAlignment="1">
      <alignment horizontal="center" wrapText="1"/>
    </xf>
    <xf numFmtId="0" fontId="6" fillId="2" borderId="5" xfId="2" applyFont="1" applyFill="1" applyBorder="1" applyAlignment="1" applyProtection="1">
      <alignment wrapText="1"/>
    </xf>
    <xf numFmtId="0" fontId="5" fillId="2" borderId="6" xfId="0" applyFont="1" applyFill="1" applyBorder="1" applyAlignment="1"/>
    <xf numFmtId="0" fontId="0" fillId="2" borderId="9" xfId="0" applyFill="1" applyBorder="1" applyAlignment="1"/>
    <xf numFmtId="0" fontId="6" fillId="2" borderId="12" xfId="2" applyFont="1" applyFill="1" applyBorder="1" applyAlignment="1" applyProtection="1">
      <alignment wrapText="1"/>
    </xf>
    <xf numFmtId="0" fontId="5" fillId="2" borderId="10" xfId="0" applyFont="1" applyFill="1" applyBorder="1" applyAlignment="1"/>
    <xf numFmtId="0" fontId="0" fillId="2" borderId="11" xfId="0" applyFill="1" applyBorder="1" applyAlignment="1"/>
    <xf numFmtId="0" fontId="5" fillId="2" borderId="28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wrapText="1"/>
    </xf>
    <xf numFmtId="0" fontId="10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vertical="center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27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1" fontId="23" fillId="4" borderId="3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27" fillId="3" borderId="3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2" fontId="17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32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49" fontId="7" fillId="0" borderId="4" xfId="2" applyNumberFormat="1" applyFont="1" applyFill="1" applyBorder="1" applyAlignment="1">
      <alignment horizontal="center" wrapText="1" shrinkToFit="1"/>
    </xf>
    <xf numFmtId="0" fontId="0" fillId="0" borderId="7" xfId="0" applyBorder="1" applyAlignment="1">
      <alignment horizontal="center" wrapText="1" shrinkToFit="1"/>
    </xf>
    <xf numFmtId="0" fontId="30" fillId="0" borderId="7" xfId="0" applyFont="1" applyBorder="1" applyAlignment="1">
      <alignment horizontal="center" vertical="center" wrapText="1"/>
    </xf>
    <xf numFmtId="0" fontId="23" fillId="0" borderId="0" xfId="0" applyFont="1" applyAlignment="1"/>
    <xf numFmtId="0" fontId="10" fillId="2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0" fillId="4" borderId="2" xfId="1" applyFont="1" applyFill="1" applyBorder="1" applyAlignment="1" applyProtection="1">
      <alignment wrapText="1" shrinkToFit="1"/>
    </xf>
    <xf numFmtId="0" fontId="0" fillId="0" borderId="8" xfId="0" applyBorder="1" applyAlignment="1">
      <alignment wrapText="1" shrinkToFit="1"/>
    </xf>
    <xf numFmtId="0" fontId="0" fillId="0" borderId="10" xfId="0" applyBorder="1" applyAlignment="1">
      <alignment horizontal="center" wrapText="1"/>
    </xf>
    <xf numFmtId="0" fontId="20" fillId="4" borderId="1" xfId="1" applyFont="1" applyFill="1" applyBorder="1" applyAlignment="1" applyProtection="1">
      <alignment wrapText="1" shrinkToFit="1"/>
    </xf>
    <xf numFmtId="0" fontId="0" fillId="0" borderId="1" xfId="0" applyBorder="1" applyAlignment="1">
      <alignment wrapText="1" shrinkToFit="1"/>
    </xf>
    <xf numFmtId="0" fontId="22" fillId="4" borderId="2" xfId="0" applyFont="1" applyFill="1" applyBorder="1" applyAlignment="1">
      <alignment wrapText="1"/>
    </xf>
    <xf numFmtId="0" fontId="0" fillId="0" borderId="8" xfId="0" applyBorder="1" applyAlignment="1"/>
    <xf numFmtId="0" fontId="20" fillId="4" borderId="2" xfId="1" applyFont="1" applyFill="1" applyBorder="1" applyAlignment="1" applyProtection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4" fillId="2" borderId="8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center" vertical="top" wrapText="1"/>
    </xf>
    <xf numFmtId="0" fontId="14" fillId="2" borderId="29" xfId="0" applyFont="1" applyFill="1" applyBorder="1" applyAlignment="1" applyProtection="1">
      <alignment horizontal="center" vertical="top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2" applyFont="1" applyBorder="1" applyAlignment="1">
      <alignment horizontal="center" vertical="top" wrapText="1" shrinkToFit="1"/>
    </xf>
    <xf numFmtId="0" fontId="11" fillId="0" borderId="3" xfId="2" applyFont="1" applyBorder="1" applyAlignment="1">
      <alignment horizontal="center" vertical="top" wrapText="1" shrinkToFit="1"/>
    </xf>
    <xf numFmtId="0" fontId="11" fillId="0" borderId="8" xfId="2" applyFont="1" applyBorder="1" applyAlignment="1">
      <alignment horizontal="center" vertical="top" wrapText="1" shrinkToFit="1"/>
    </xf>
    <xf numFmtId="0" fontId="14" fillId="2" borderId="12" xfId="0" applyFont="1" applyFill="1" applyBorder="1" applyAlignment="1" applyProtection="1">
      <alignment horizontal="center" vertical="top" wrapText="1"/>
    </xf>
    <xf numFmtId="0" fontId="14" fillId="2" borderId="10" xfId="0" applyFont="1" applyFill="1" applyBorder="1" applyAlignment="1" applyProtection="1">
      <alignment horizontal="center" vertical="top" wrapText="1"/>
    </xf>
    <xf numFmtId="0" fontId="14" fillId="2" borderId="11" xfId="0" applyFont="1" applyFill="1" applyBorder="1" applyAlignment="1" applyProtection="1">
      <alignment horizontal="center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8" xfId="0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EE32B8"/>
      <color rgb="FF00FFFF"/>
      <color rgb="FF0000CC"/>
      <color rgb="FFFF0066"/>
      <color rgb="FF10B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25"/>
  <sheetViews>
    <sheetView view="pageBreakPreview" zoomScaleNormal="100" zoomScaleSheetLayoutView="100" workbookViewId="0">
      <selection activeCell="B9" sqref="B9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378"/>
      <c r="B1" s="378"/>
      <c r="C1" s="378"/>
      <c r="D1" s="376"/>
      <c r="E1" s="138" t="s">
        <v>0</v>
      </c>
    </row>
    <row r="2" spans="1:5" ht="17.25" customHeight="1" x14ac:dyDescent="0.25">
      <c r="A2" s="378"/>
      <c r="B2" s="378"/>
      <c r="C2" s="376"/>
      <c r="D2" s="376"/>
      <c r="E2" s="138" t="s">
        <v>864</v>
      </c>
    </row>
    <row r="3" spans="1:5" ht="35.25" customHeight="1" x14ac:dyDescent="0.25">
      <c r="A3" s="378"/>
      <c r="B3" s="378"/>
      <c r="C3" s="378"/>
      <c r="D3" s="376"/>
      <c r="E3" s="138" t="s">
        <v>1</v>
      </c>
    </row>
    <row r="4" spans="1:5" ht="15.75" x14ac:dyDescent="0.25">
      <c r="A4" s="378"/>
      <c r="B4" s="378"/>
      <c r="C4" s="378"/>
      <c r="D4" s="376"/>
      <c r="E4" s="138" t="s">
        <v>413</v>
      </c>
    </row>
    <row r="5" spans="1:5" x14ac:dyDescent="0.25">
      <c r="A5" s="378"/>
      <c r="B5" s="378"/>
      <c r="C5" s="378"/>
      <c r="D5" s="376"/>
      <c r="E5" s="139" t="s">
        <v>1026</v>
      </c>
    </row>
    <row r="6" spans="1:5" x14ac:dyDescent="0.25">
      <c r="A6" s="378"/>
      <c r="B6" s="378"/>
      <c r="C6" s="378"/>
      <c r="D6" s="378"/>
      <c r="E6" s="378"/>
    </row>
    <row r="7" spans="1:5" x14ac:dyDescent="0.25">
      <c r="A7" s="465" t="s">
        <v>2</v>
      </c>
      <c r="B7" s="465"/>
      <c r="C7" s="465"/>
      <c r="D7" s="465"/>
      <c r="E7" s="465"/>
    </row>
    <row r="8" spans="1:5" ht="28.5" customHeight="1" x14ac:dyDescent="0.25">
      <c r="A8" s="466" t="s">
        <v>1025</v>
      </c>
      <c r="B8" s="466"/>
      <c r="C8" s="466"/>
      <c r="D8" s="466"/>
      <c r="E8" s="466"/>
    </row>
    <row r="10" spans="1:5" ht="77.25" customHeight="1" x14ac:dyDescent="0.25">
      <c r="A10" s="51" t="s">
        <v>5</v>
      </c>
      <c r="B10" s="52" t="s">
        <v>6</v>
      </c>
      <c r="C10" s="53" t="s">
        <v>352</v>
      </c>
      <c r="D10" s="53" t="s">
        <v>831</v>
      </c>
      <c r="E10" s="53" t="s">
        <v>499</v>
      </c>
    </row>
    <row r="11" spans="1:5" x14ac:dyDescent="0.25">
      <c r="A11" s="1">
        <v>1</v>
      </c>
      <c r="B11" s="2">
        <v>2</v>
      </c>
      <c r="C11" s="48">
        <v>3</v>
      </c>
      <c r="D11" s="48">
        <v>4</v>
      </c>
      <c r="E11" s="48">
        <v>5</v>
      </c>
    </row>
    <row r="12" spans="1:5" ht="36" customHeight="1" x14ac:dyDescent="0.25">
      <c r="A12" s="1">
        <v>2</v>
      </c>
      <c r="B12" s="1" t="s">
        <v>835</v>
      </c>
      <c r="C12" s="34">
        <v>0.96</v>
      </c>
      <c r="D12" s="34">
        <v>37.92</v>
      </c>
      <c r="E12" s="375">
        <f t="shared" ref="E12:E24" si="0">C12+D12</f>
        <v>38.880000000000003</v>
      </c>
    </row>
    <row r="13" spans="1:5" ht="30" x14ac:dyDescent="0.25">
      <c r="A13" s="1">
        <v>3</v>
      </c>
      <c r="B13" s="1" t="s">
        <v>836</v>
      </c>
      <c r="C13" s="34">
        <v>0.96</v>
      </c>
      <c r="D13" s="34">
        <v>42.58</v>
      </c>
      <c r="E13" s="375">
        <f t="shared" si="0"/>
        <v>43.54</v>
      </c>
    </row>
    <row r="14" spans="1:5" ht="45" x14ac:dyDescent="0.25">
      <c r="A14" s="1">
        <v>4</v>
      </c>
      <c r="B14" s="1" t="s">
        <v>862</v>
      </c>
      <c r="C14" s="34">
        <v>3.31</v>
      </c>
      <c r="D14" s="34">
        <v>42.58</v>
      </c>
      <c r="E14" s="375">
        <f t="shared" si="0"/>
        <v>45.89</v>
      </c>
    </row>
    <row r="15" spans="1:5" ht="30" x14ac:dyDescent="0.25">
      <c r="A15" s="1">
        <v>5</v>
      </c>
      <c r="B15" s="1" t="s">
        <v>843</v>
      </c>
      <c r="C15" s="34">
        <v>0.96</v>
      </c>
      <c r="D15" s="34">
        <v>47.07</v>
      </c>
      <c r="E15" s="375">
        <f t="shared" si="0"/>
        <v>48.03</v>
      </c>
    </row>
    <row r="16" spans="1:5" ht="30" x14ac:dyDescent="0.25">
      <c r="A16" s="1">
        <v>6</v>
      </c>
      <c r="B16" s="1" t="s">
        <v>837</v>
      </c>
      <c r="C16" s="34">
        <v>0.96</v>
      </c>
      <c r="D16" s="34">
        <v>46.66</v>
      </c>
      <c r="E16" s="375">
        <f t="shared" si="0"/>
        <v>47.62</v>
      </c>
    </row>
    <row r="17" spans="1:5" ht="30" x14ac:dyDescent="0.25">
      <c r="A17" s="1">
        <v>7</v>
      </c>
      <c r="B17" s="1" t="s">
        <v>838</v>
      </c>
      <c r="C17" s="34">
        <v>0.96</v>
      </c>
      <c r="D17" s="34">
        <v>37.15</v>
      </c>
      <c r="E17" s="375">
        <f t="shared" si="0"/>
        <v>38.11</v>
      </c>
    </row>
    <row r="18" spans="1:5" ht="30" x14ac:dyDescent="0.25">
      <c r="A18" s="1">
        <v>10</v>
      </c>
      <c r="B18" s="1" t="s">
        <v>839</v>
      </c>
      <c r="C18" s="34">
        <v>0.96</v>
      </c>
      <c r="D18" s="34">
        <v>37.380000000000003</v>
      </c>
      <c r="E18" s="375">
        <f t="shared" si="0"/>
        <v>38.340000000000003</v>
      </c>
    </row>
    <row r="19" spans="1:5" ht="30" x14ac:dyDescent="0.25">
      <c r="A19" s="1">
        <v>11</v>
      </c>
      <c r="B19" s="1" t="s">
        <v>840</v>
      </c>
      <c r="C19" s="34">
        <v>0.96</v>
      </c>
      <c r="D19" s="34">
        <v>37.9</v>
      </c>
      <c r="E19" s="375">
        <f t="shared" si="0"/>
        <v>38.86</v>
      </c>
    </row>
    <row r="20" spans="1:5" ht="30" x14ac:dyDescent="0.25">
      <c r="A20" s="1">
        <v>13</v>
      </c>
      <c r="B20" s="1" t="s">
        <v>841</v>
      </c>
      <c r="C20" s="34">
        <v>0.96</v>
      </c>
      <c r="D20" s="34">
        <v>43.19</v>
      </c>
      <c r="E20" s="375">
        <f t="shared" si="0"/>
        <v>44.15</v>
      </c>
    </row>
    <row r="21" spans="1:5" ht="30" x14ac:dyDescent="0.25">
      <c r="A21" s="1">
        <v>14</v>
      </c>
      <c r="B21" s="1" t="s">
        <v>842</v>
      </c>
      <c r="C21" s="34">
        <v>0.96</v>
      </c>
      <c r="D21" s="34">
        <v>45.77</v>
      </c>
      <c r="E21" s="375">
        <f t="shared" si="0"/>
        <v>46.730000000000004</v>
      </c>
    </row>
    <row r="22" spans="1:5" ht="30" x14ac:dyDescent="0.25">
      <c r="A22" s="1">
        <v>15</v>
      </c>
      <c r="B22" s="1" t="s">
        <v>865</v>
      </c>
      <c r="C22" s="34">
        <v>0.96</v>
      </c>
      <c r="D22" s="375">
        <v>30.81</v>
      </c>
      <c r="E22" s="375">
        <f t="shared" si="0"/>
        <v>31.77</v>
      </c>
    </row>
    <row r="23" spans="1:5" ht="30" x14ac:dyDescent="0.25">
      <c r="A23" s="1">
        <v>16</v>
      </c>
      <c r="B23" s="1" t="s">
        <v>866</v>
      </c>
      <c r="C23" s="34">
        <v>0.96</v>
      </c>
      <c r="D23" s="375">
        <v>33.479999999999997</v>
      </c>
      <c r="E23" s="375">
        <f t="shared" si="0"/>
        <v>34.44</v>
      </c>
    </row>
    <row r="24" spans="1:5" ht="30" x14ac:dyDescent="0.25">
      <c r="A24" s="1">
        <v>17</v>
      </c>
      <c r="B24" s="1" t="s">
        <v>867</v>
      </c>
      <c r="C24" s="34">
        <v>0.96</v>
      </c>
      <c r="D24" s="375">
        <v>36.049999999999997</v>
      </c>
      <c r="E24" s="375">
        <f t="shared" si="0"/>
        <v>37.01</v>
      </c>
    </row>
    <row r="25" spans="1:5" ht="15.75" x14ac:dyDescent="0.25">
      <c r="B25" s="6" t="s">
        <v>35</v>
      </c>
      <c r="D25" s="4" t="s">
        <v>551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2"/>
  <sheetViews>
    <sheetView view="pageBreakPreview" topLeftCell="A40" zoomScaleNormal="90" zoomScaleSheetLayoutView="100" workbookViewId="0">
      <selection activeCell="B34" sqref="B34"/>
    </sheetView>
  </sheetViews>
  <sheetFormatPr defaultColWidth="9.140625" defaultRowHeight="15" x14ac:dyDescent="0.25"/>
  <cols>
    <col min="1" max="1" width="11.28515625" style="4" customWidth="1"/>
    <col min="2" max="2" width="78.42578125" style="4" customWidth="1"/>
    <col min="3" max="3" width="24.28515625" style="4" customWidth="1"/>
    <col min="4" max="5" width="22.42578125" style="4" customWidth="1"/>
    <col min="6" max="16384" width="9.140625" style="4"/>
  </cols>
  <sheetData>
    <row r="1" spans="1:8" ht="18.75" x14ac:dyDescent="0.3">
      <c r="C1" s="117"/>
      <c r="D1" s="298"/>
      <c r="E1" s="298" t="s">
        <v>0</v>
      </c>
    </row>
    <row r="2" spans="1:8" ht="18.75" x14ac:dyDescent="0.3">
      <c r="C2" s="482" t="s">
        <v>33</v>
      </c>
      <c r="D2" s="482"/>
      <c r="E2" s="482"/>
    </row>
    <row r="3" spans="1:8" ht="18.75" x14ac:dyDescent="0.3">
      <c r="C3" s="117"/>
      <c r="D3" s="298"/>
      <c r="E3" s="298" t="s">
        <v>1</v>
      </c>
    </row>
    <row r="4" spans="1:8" ht="18.75" x14ac:dyDescent="0.3">
      <c r="C4" s="117"/>
      <c r="D4" s="298"/>
      <c r="E4" s="298" t="s">
        <v>412</v>
      </c>
    </row>
    <row r="5" spans="1:8" ht="18.75" x14ac:dyDescent="0.3">
      <c r="C5" s="117"/>
      <c r="D5" s="298"/>
      <c r="E5" s="345" t="s">
        <v>1023</v>
      </c>
    </row>
    <row r="7" spans="1:8" x14ac:dyDescent="0.25">
      <c r="A7" s="472" t="s">
        <v>2</v>
      </c>
      <c r="B7" s="472"/>
      <c r="C7" s="472"/>
      <c r="D7" s="472"/>
      <c r="E7" s="472"/>
    </row>
    <row r="8" spans="1:8" ht="34.5" customHeight="1" x14ac:dyDescent="0.25">
      <c r="A8" s="498" t="s">
        <v>1028</v>
      </c>
      <c r="B8" s="498"/>
      <c r="C8" s="498"/>
      <c r="D8" s="498"/>
      <c r="E8" s="498"/>
    </row>
    <row r="9" spans="1:8" ht="45" x14ac:dyDescent="0.25">
      <c r="A9" s="1" t="s">
        <v>5</v>
      </c>
      <c r="B9" s="28" t="s">
        <v>6</v>
      </c>
      <c r="C9" s="29" t="s">
        <v>352</v>
      </c>
      <c r="D9" s="29" t="s">
        <v>831</v>
      </c>
      <c r="E9" s="81" t="s">
        <v>351</v>
      </c>
    </row>
    <row r="10" spans="1:8" x14ac:dyDescent="0.25">
      <c r="A10" s="1">
        <v>1</v>
      </c>
      <c r="B10" s="61">
        <v>2</v>
      </c>
      <c r="C10" s="48">
        <v>3</v>
      </c>
      <c r="D10" s="48">
        <v>4</v>
      </c>
      <c r="E10" s="48">
        <v>5</v>
      </c>
    </row>
    <row r="11" spans="1:8" ht="54" customHeight="1" x14ac:dyDescent="0.25">
      <c r="A11" s="8" t="s">
        <v>105</v>
      </c>
      <c r="B11" s="499" t="s">
        <v>774</v>
      </c>
      <c r="C11" s="500"/>
      <c r="D11" s="500"/>
      <c r="E11" s="487"/>
    </row>
    <row r="12" spans="1:8" ht="29.25" customHeight="1" thickBot="1" x14ac:dyDescent="0.3">
      <c r="A12" s="9" t="s">
        <v>106</v>
      </c>
      <c r="B12" s="501" t="s">
        <v>772</v>
      </c>
      <c r="C12" s="502"/>
      <c r="D12" s="502"/>
      <c r="E12" s="503"/>
    </row>
    <row r="13" spans="1:8" ht="19.5" thickBot="1" x14ac:dyDescent="0.3">
      <c r="A13" s="13" t="s">
        <v>107</v>
      </c>
      <c r="B13" s="22" t="s">
        <v>108</v>
      </c>
      <c r="C13" s="369">
        <v>0.18</v>
      </c>
      <c r="D13" s="97">
        <v>37.799999999999997</v>
      </c>
      <c r="E13" s="97">
        <f>C13+D13</f>
        <v>37.979999999999997</v>
      </c>
      <c r="F13" s="348"/>
      <c r="G13" s="210"/>
      <c r="H13" s="210"/>
    </row>
    <row r="14" spans="1:8" ht="19.5" thickBot="1" x14ac:dyDescent="0.3">
      <c r="A14" s="17" t="s">
        <v>109</v>
      </c>
      <c r="B14" s="21" t="s">
        <v>264</v>
      </c>
      <c r="C14" s="369">
        <v>24.66</v>
      </c>
      <c r="D14" s="97">
        <v>49.69</v>
      </c>
      <c r="E14" s="97">
        <f t="shared" ref="E14:E38" si="0">C14+D14</f>
        <v>74.349999999999994</v>
      </c>
      <c r="F14" s="348"/>
      <c r="G14" s="210"/>
      <c r="H14" s="210"/>
    </row>
    <row r="15" spans="1:8" ht="19.5" thickBot="1" x14ac:dyDescent="0.3">
      <c r="A15" s="11"/>
      <c r="B15" s="41" t="s">
        <v>358</v>
      </c>
      <c r="C15" s="369">
        <v>4.51</v>
      </c>
      <c r="D15" s="97">
        <v>49.69</v>
      </c>
      <c r="E15" s="97">
        <f t="shared" si="0"/>
        <v>54.199999999999996</v>
      </c>
      <c r="F15" s="348"/>
      <c r="G15" s="210"/>
      <c r="H15" s="210"/>
    </row>
    <row r="16" spans="1:8" ht="19.5" thickBot="1" x14ac:dyDescent="0.3">
      <c r="A16" s="13" t="s">
        <v>110</v>
      </c>
      <c r="B16" s="22" t="s">
        <v>111</v>
      </c>
      <c r="C16" s="369">
        <v>0.18</v>
      </c>
      <c r="D16" s="97">
        <v>30.24</v>
      </c>
      <c r="E16" s="97">
        <f t="shared" si="0"/>
        <v>30.419999999999998</v>
      </c>
      <c r="F16" s="348"/>
      <c r="G16" s="210"/>
      <c r="H16" s="210"/>
    </row>
    <row r="17" spans="1:8" ht="19.5" thickBot="1" x14ac:dyDescent="0.3">
      <c r="A17" s="20" t="s">
        <v>112</v>
      </c>
      <c r="B17" s="23" t="s">
        <v>113</v>
      </c>
      <c r="C17" s="369">
        <v>24.66</v>
      </c>
      <c r="D17" s="97">
        <v>40.24</v>
      </c>
      <c r="E17" s="97">
        <f t="shared" si="0"/>
        <v>64.900000000000006</v>
      </c>
      <c r="F17" s="348"/>
      <c r="G17" s="210"/>
      <c r="H17" s="210"/>
    </row>
    <row r="18" spans="1:8" ht="19.5" thickBot="1" x14ac:dyDescent="0.3">
      <c r="A18" s="12"/>
      <c r="B18" s="41" t="s">
        <v>358</v>
      </c>
      <c r="C18" s="369">
        <v>4.51</v>
      </c>
      <c r="D18" s="97">
        <v>40.24</v>
      </c>
      <c r="E18" s="97">
        <f t="shared" si="0"/>
        <v>44.75</v>
      </c>
      <c r="F18" s="348"/>
      <c r="G18" s="210"/>
      <c r="H18" s="210"/>
    </row>
    <row r="19" spans="1:8" ht="19.5" thickBot="1" x14ac:dyDescent="0.3">
      <c r="A19" s="13" t="s">
        <v>114</v>
      </c>
      <c r="B19" s="22" t="s">
        <v>115</v>
      </c>
      <c r="C19" s="369">
        <v>0.18</v>
      </c>
      <c r="D19" s="97">
        <v>37.799999999999997</v>
      </c>
      <c r="E19" s="97">
        <f t="shared" si="0"/>
        <v>37.979999999999997</v>
      </c>
      <c r="F19" s="348"/>
      <c r="G19" s="210"/>
      <c r="H19" s="210"/>
    </row>
    <row r="20" spans="1:8" ht="19.5" thickBot="1" x14ac:dyDescent="0.3">
      <c r="A20" s="17" t="s">
        <v>116</v>
      </c>
      <c r="B20" s="21" t="s">
        <v>117</v>
      </c>
      <c r="C20" s="369">
        <v>24.66</v>
      </c>
      <c r="D20" s="97">
        <v>49.69</v>
      </c>
      <c r="E20" s="97">
        <f t="shared" si="0"/>
        <v>74.349999999999994</v>
      </c>
      <c r="F20" s="348"/>
      <c r="G20" s="210"/>
      <c r="H20" s="210"/>
    </row>
    <row r="21" spans="1:8" ht="19.5" thickBot="1" x14ac:dyDescent="0.3">
      <c r="A21" s="11"/>
      <c r="B21" s="41" t="s">
        <v>358</v>
      </c>
      <c r="C21" s="369">
        <v>4.51</v>
      </c>
      <c r="D21" s="97">
        <v>49.69</v>
      </c>
      <c r="E21" s="97">
        <f t="shared" si="0"/>
        <v>54.199999999999996</v>
      </c>
      <c r="F21" s="348"/>
      <c r="G21" s="210"/>
      <c r="H21" s="210"/>
    </row>
    <row r="22" spans="1:8" ht="19.5" thickBot="1" x14ac:dyDescent="0.3">
      <c r="A22" s="13" t="s">
        <v>118</v>
      </c>
      <c r="B22" s="22" t="s">
        <v>792</v>
      </c>
      <c r="C22" s="369">
        <v>0.18</v>
      </c>
      <c r="D22" s="97">
        <v>45.36</v>
      </c>
      <c r="E22" s="97">
        <f t="shared" si="0"/>
        <v>45.54</v>
      </c>
      <c r="F22" s="348"/>
      <c r="G22" s="210"/>
      <c r="H22" s="210"/>
    </row>
    <row r="23" spans="1:8" ht="19.5" thickBot="1" x14ac:dyDescent="0.3">
      <c r="A23" s="17" t="s">
        <v>119</v>
      </c>
      <c r="B23" s="21" t="s">
        <v>793</v>
      </c>
      <c r="C23" s="369">
        <v>24.66</v>
      </c>
      <c r="D23" s="97">
        <v>59.14</v>
      </c>
      <c r="E23" s="97">
        <f t="shared" si="0"/>
        <v>83.8</v>
      </c>
      <c r="F23" s="348"/>
      <c r="G23" s="210"/>
      <c r="H23" s="210"/>
    </row>
    <row r="24" spans="1:8" ht="19.5" thickBot="1" x14ac:dyDescent="0.3">
      <c r="A24" s="11"/>
      <c r="B24" s="41" t="s">
        <v>358</v>
      </c>
      <c r="C24" s="369">
        <v>4.51</v>
      </c>
      <c r="D24" s="97">
        <v>59.14</v>
      </c>
      <c r="E24" s="97">
        <f t="shared" si="0"/>
        <v>63.65</v>
      </c>
      <c r="F24" s="348"/>
      <c r="G24" s="210"/>
      <c r="H24" s="210"/>
    </row>
    <row r="25" spans="1:8" ht="19.5" thickBot="1" x14ac:dyDescent="0.3">
      <c r="A25" s="13" t="s">
        <v>120</v>
      </c>
      <c r="B25" s="22" t="s">
        <v>121</v>
      </c>
      <c r="C25" s="369">
        <v>0.18</v>
      </c>
      <c r="D25" s="97">
        <v>45.36</v>
      </c>
      <c r="E25" s="97">
        <f t="shared" si="0"/>
        <v>45.54</v>
      </c>
      <c r="F25" s="348"/>
      <c r="G25" s="210"/>
      <c r="H25" s="210"/>
    </row>
    <row r="26" spans="1:8" ht="33" customHeight="1" thickBot="1" x14ac:dyDescent="0.3">
      <c r="A26" s="14" t="s">
        <v>122</v>
      </c>
      <c r="B26" s="21" t="s">
        <v>123</v>
      </c>
      <c r="C26" s="369">
        <v>24.66</v>
      </c>
      <c r="D26" s="97">
        <v>59.14</v>
      </c>
      <c r="E26" s="97">
        <f t="shared" si="0"/>
        <v>83.8</v>
      </c>
      <c r="F26" s="348"/>
      <c r="G26" s="210"/>
      <c r="H26" s="210"/>
    </row>
    <row r="27" spans="1:8" ht="19.5" thickBot="1" x14ac:dyDescent="0.3">
      <c r="A27" s="172"/>
      <c r="B27" s="21" t="s">
        <v>1038</v>
      </c>
      <c r="C27" s="369">
        <v>44.8</v>
      </c>
      <c r="D27" s="97">
        <v>59.14</v>
      </c>
      <c r="E27" s="97">
        <f t="shared" si="0"/>
        <v>103.94</v>
      </c>
      <c r="F27" s="348"/>
      <c r="G27" s="210"/>
      <c r="H27" s="210"/>
    </row>
    <row r="28" spans="1:8" ht="19.5" thickBot="1" x14ac:dyDescent="0.3">
      <c r="A28" s="15"/>
      <c r="B28" s="41" t="s">
        <v>358</v>
      </c>
      <c r="C28" s="369">
        <v>4.51</v>
      </c>
      <c r="D28" s="97">
        <v>59.14</v>
      </c>
      <c r="E28" s="97">
        <f t="shared" si="0"/>
        <v>63.65</v>
      </c>
      <c r="F28" s="348"/>
      <c r="G28" s="210"/>
      <c r="H28" s="210"/>
    </row>
    <row r="29" spans="1:8" ht="19.5" customHeight="1" thickBot="1" x14ac:dyDescent="0.3">
      <c r="A29" s="16" t="s">
        <v>124</v>
      </c>
      <c r="B29" s="22" t="s">
        <v>125</v>
      </c>
      <c r="C29" s="369">
        <v>0.18</v>
      </c>
      <c r="D29" s="97">
        <v>37.799999999999997</v>
      </c>
      <c r="E29" s="97">
        <f t="shared" si="0"/>
        <v>37.979999999999997</v>
      </c>
      <c r="F29" s="348"/>
      <c r="G29" s="210"/>
      <c r="H29" s="210"/>
    </row>
    <row r="30" spans="1:8" ht="21" customHeight="1" thickBot="1" x14ac:dyDescent="0.3">
      <c r="A30" s="17" t="s">
        <v>126</v>
      </c>
      <c r="B30" s="21" t="s">
        <v>127</v>
      </c>
      <c r="C30" s="369">
        <v>24.66</v>
      </c>
      <c r="D30" s="97">
        <v>49.69</v>
      </c>
      <c r="E30" s="97">
        <f t="shared" si="0"/>
        <v>74.349999999999994</v>
      </c>
      <c r="F30" s="348"/>
      <c r="G30" s="210"/>
      <c r="H30" s="210"/>
    </row>
    <row r="31" spans="1:8" ht="19.5" thickBot="1" x14ac:dyDescent="0.3">
      <c r="A31" s="11"/>
      <c r="B31" s="41" t="s">
        <v>358</v>
      </c>
      <c r="C31" s="369">
        <v>4.51</v>
      </c>
      <c r="D31" s="97">
        <v>49.69</v>
      </c>
      <c r="E31" s="97">
        <f t="shared" si="0"/>
        <v>54.199999999999996</v>
      </c>
      <c r="F31" s="348"/>
      <c r="G31" s="210"/>
      <c r="H31" s="210"/>
    </row>
    <row r="32" spans="1:8" ht="19.5" thickBot="1" x14ac:dyDescent="0.3">
      <c r="A32" s="13" t="s">
        <v>128</v>
      </c>
      <c r="B32" s="22" t="s">
        <v>129</v>
      </c>
      <c r="C32" s="369">
        <v>0.18</v>
      </c>
      <c r="D32" s="97">
        <v>15.12</v>
      </c>
      <c r="E32" s="97">
        <f t="shared" si="0"/>
        <v>15.299999999999999</v>
      </c>
      <c r="F32" s="348"/>
      <c r="G32" s="210"/>
      <c r="H32" s="210"/>
    </row>
    <row r="33" spans="1:8" ht="19.5" thickBot="1" x14ac:dyDescent="0.3">
      <c r="A33" s="17" t="s">
        <v>130</v>
      </c>
      <c r="B33" s="21" t="s">
        <v>131</v>
      </c>
      <c r="C33" s="369">
        <v>24.66</v>
      </c>
      <c r="D33" s="97">
        <v>21.34</v>
      </c>
      <c r="E33" s="97">
        <f t="shared" si="0"/>
        <v>46</v>
      </c>
      <c r="F33" s="348"/>
      <c r="G33" s="210"/>
      <c r="H33" s="210"/>
    </row>
    <row r="34" spans="1:8" ht="19.5" thickBot="1" x14ac:dyDescent="0.3">
      <c r="A34" s="11"/>
      <c r="B34" s="41" t="s">
        <v>358</v>
      </c>
      <c r="C34" s="369">
        <v>4.51</v>
      </c>
      <c r="D34" s="97">
        <v>21.34</v>
      </c>
      <c r="E34" s="97">
        <f t="shared" si="0"/>
        <v>25.85</v>
      </c>
      <c r="F34" s="348"/>
      <c r="G34" s="210"/>
      <c r="H34" s="210"/>
    </row>
    <row r="35" spans="1:8" ht="19.5" thickBot="1" x14ac:dyDescent="0.3">
      <c r="A35" s="13" t="s">
        <v>132</v>
      </c>
      <c r="B35" s="22" t="s">
        <v>133</v>
      </c>
      <c r="C35" s="369">
        <v>0.18</v>
      </c>
      <c r="D35" s="97">
        <v>37.799999999999997</v>
      </c>
      <c r="E35" s="97">
        <f t="shared" si="0"/>
        <v>37.979999999999997</v>
      </c>
      <c r="F35" s="348"/>
      <c r="G35" s="210"/>
      <c r="H35" s="210"/>
    </row>
    <row r="36" spans="1:8" ht="19.5" thickBot="1" x14ac:dyDescent="0.3">
      <c r="A36" s="11" t="s">
        <v>134</v>
      </c>
      <c r="B36" s="63" t="s">
        <v>135</v>
      </c>
      <c r="C36" s="369">
        <v>0.18</v>
      </c>
      <c r="D36" s="97">
        <v>37.799999999999997</v>
      </c>
      <c r="E36" s="97">
        <f t="shared" si="0"/>
        <v>37.979999999999997</v>
      </c>
      <c r="F36" s="348"/>
      <c r="G36" s="210"/>
      <c r="H36" s="210"/>
    </row>
    <row r="37" spans="1:8" ht="19.5" thickBot="1" x14ac:dyDescent="0.3">
      <c r="A37" s="18" t="s">
        <v>136</v>
      </c>
      <c r="B37" s="150" t="s">
        <v>488</v>
      </c>
      <c r="C37" s="369">
        <v>24.66</v>
      </c>
      <c r="D37" s="97">
        <v>75.599999999999994</v>
      </c>
      <c r="E37" s="97">
        <f t="shared" si="0"/>
        <v>100.25999999999999</v>
      </c>
      <c r="F37" s="348"/>
      <c r="G37" s="210"/>
      <c r="H37" s="210"/>
    </row>
    <row r="38" spans="1:8" ht="19.5" thickBot="1" x14ac:dyDescent="0.3">
      <c r="A38" s="19"/>
      <c r="B38" s="41" t="s">
        <v>358</v>
      </c>
      <c r="C38" s="369">
        <v>4.51</v>
      </c>
      <c r="D38" s="97">
        <v>75.599999999999994</v>
      </c>
      <c r="E38" s="97">
        <f t="shared" si="0"/>
        <v>80.11</v>
      </c>
      <c r="F38" s="348"/>
      <c r="G38" s="210"/>
      <c r="H38" s="210"/>
    </row>
    <row r="39" spans="1:8" ht="55.5" customHeight="1" thickBot="1" x14ac:dyDescent="0.3">
      <c r="A39" s="214"/>
      <c r="B39" s="506" t="s">
        <v>771</v>
      </c>
      <c r="C39" s="507"/>
      <c r="D39" s="507"/>
      <c r="E39" s="507"/>
      <c r="F39" s="210"/>
      <c r="G39" s="210"/>
      <c r="H39" s="210"/>
    </row>
    <row r="40" spans="1:8" ht="45.75" thickBot="1" x14ac:dyDescent="0.3">
      <c r="A40" s="217">
        <v>1</v>
      </c>
      <c r="B40" s="299" t="s">
        <v>557</v>
      </c>
      <c r="C40" s="370">
        <v>0.18</v>
      </c>
      <c r="D40" s="215">
        <v>78.94</v>
      </c>
      <c r="E40" s="346">
        <f>C40+D40</f>
        <v>79.12</v>
      </c>
      <c r="F40" s="349"/>
      <c r="G40" s="210"/>
      <c r="H40" s="210"/>
    </row>
    <row r="41" spans="1:8" ht="45.75" thickBot="1" x14ac:dyDescent="0.3">
      <c r="A41" s="217">
        <v>2</v>
      </c>
      <c r="B41" s="299" t="s">
        <v>558</v>
      </c>
      <c r="C41" s="370">
        <v>0.18</v>
      </c>
      <c r="D41" s="215">
        <v>75.95</v>
      </c>
      <c r="E41" s="346">
        <f t="shared" ref="E41:E62" si="1">C41+D41</f>
        <v>76.13000000000001</v>
      </c>
      <c r="F41" s="349"/>
      <c r="G41" s="210"/>
      <c r="H41" s="210"/>
    </row>
    <row r="42" spans="1:8" ht="45.75" thickBot="1" x14ac:dyDescent="0.3">
      <c r="A42" s="217">
        <v>3</v>
      </c>
      <c r="B42" s="299" t="s">
        <v>749</v>
      </c>
      <c r="C42" s="370">
        <v>24.66</v>
      </c>
      <c r="D42" s="215">
        <v>78.39</v>
      </c>
      <c r="E42" s="346">
        <f t="shared" si="1"/>
        <v>103.05</v>
      </c>
      <c r="F42" s="349"/>
      <c r="G42" s="210"/>
      <c r="H42" s="210"/>
    </row>
    <row r="43" spans="1:8" ht="60.75" thickBot="1" x14ac:dyDescent="0.3">
      <c r="A43" s="217">
        <v>4</v>
      </c>
      <c r="B43" s="299" t="s">
        <v>559</v>
      </c>
      <c r="C43" s="370">
        <v>24.66</v>
      </c>
      <c r="D43" s="215">
        <v>95.29</v>
      </c>
      <c r="E43" s="346">
        <f t="shared" si="1"/>
        <v>119.95</v>
      </c>
      <c r="F43" s="349"/>
      <c r="G43" s="210"/>
      <c r="H43" s="210"/>
    </row>
    <row r="44" spans="1:8" ht="60.75" thickBot="1" x14ac:dyDescent="0.3">
      <c r="A44" s="217">
        <f>A43+1</f>
        <v>5</v>
      </c>
      <c r="B44" s="299" t="s">
        <v>691</v>
      </c>
      <c r="C44" s="370">
        <v>44.8</v>
      </c>
      <c r="D44" s="215">
        <v>95.29</v>
      </c>
      <c r="E44" s="346">
        <f t="shared" si="1"/>
        <v>140.09</v>
      </c>
      <c r="F44" s="349"/>
      <c r="G44" s="210"/>
      <c r="H44" s="210"/>
    </row>
    <row r="45" spans="1:8" ht="45.75" thickBot="1" x14ac:dyDescent="0.3">
      <c r="A45" s="217">
        <f t="shared" ref="A45:A62" si="2">A44+1</f>
        <v>6</v>
      </c>
      <c r="B45" s="300" t="s">
        <v>560</v>
      </c>
      <c r="C45" s="370">
        <v>0.18</v>
      </c>
      <c r="D45" s="215">
        <v>92.64</v>
      </c>
      <c r="E45" s="346">
        <f t="shared" si="1"/>
        <v>92.820000000000007</v>
      </c>
      <c r="F45" s="349"/>
      <c r="G45" s="210"/>
      <c r="H45" s="210"/>
    </row>
    <row r="46" spans="1:8" ht="60.75" thickBot="1" x14ac:dyDescent="0.3">
      <c r="A46" s="217">
        <f t="shared" si="2"/>
        <v>7</v>
      </c>
      <c r="B46" s="299" t="s">
        <v>561</v>
      </c>
      <c r="C46" s="370">
        <v>24.66</v>
      </c>
      <c r="D46" s="215">
        <v>92.03</v>
      </c>
      <c r="E46" s="346">
        <f t="shared" si="1"/>
        <v>116.69</v>
      </c>
      <c r="F46" s="349"/>
      <c r="G46" s="210"/>
      <c r="H46" s="210"/>
    </row>
    <row r="47" spans="1:8" ht="60.75" thickBot="1" x14ac:dyDescent="0.3">
      <c r="A47" s="217">
        <f t="shared" si="2"/>
        <v>8</v>
      </c>
      <c r="B47" s="299" t="s">
        <v>692</v>
      </c>
      <c r="C47" s="370">
        <v>44.8</v>
      </c>
      <c r="D47" s="215">
        <v>92.03</v>
      </c>
      <c r="E47" s="346">
        <f t="shared" si="1"/>
        <v>136.82999999999998</v>
      </c>
      <c r="F47" s="349"/>
      <c r="G47" s="210"/>
      <c r="H47" s="210"/>
    </row>
    <row r="48" spans="1:8" ht="45.75" thickBot="1" x14ac:dyDescent="0.3">
      <c r="A48" s="217">
        <f t="shared" si="2"/>
        <v>9</v>
      </c>
      <c r="B48" s="299" t="s">
        <v>562</v>
      </c>
      <c r="C48" s="370">
        <v>0.18</v>
      </c>
      <c r="D48" s="215">
        <v>89.38</v>
      </c>
      <c r="E48" s="346">
        <f t="shared" si="1"/>
        <v>89.56</v>
      </c>
      <c r="F48" s="349"/>
      <c r="G48" s="210"/>
      <c r="H48" s="210"/>
    </row>
    <row r="49" spans="1:8" ht="45.75" thickBot="1" x14ac:dyDescent="0.3">
      <c r="A49" s="217">
        <f t="shared" si="2"/>
        <v>10</v>
      </c>
      <c r="B49" s="299" t="s">
        <v>563</v>
      </c>
      <c r="C49" s="370">
        <v>0.18</v>
      </c>
      <c r="D49" s="215">
        <v>86.11</v>
      </c>
      <c r="E49" s="346">
        <f t="shared" si="1"/>
        <v>86.29</v>
      </c>
      <c r="F49" s="349"/>
      <c r="G49" s="210"/>
      <c r="H49" s="210"/>
    </row>
    <row r="50" spans="1:8" ht="60.75" thickBot="1" x14ac:dyDescent="0.3">
      <c r="A50" s="217">
        <f t="shared" si="2"/>
        <v>11</v>
      </c>
      <c r="B50" s="299" t="s">
        <v>564</v>
      </c>
      <c r="C50" s="370">
        <v>24.66</v>
      </c>
      <c r="D50" s="215">
        <v>92.03</v>
      </c>
      <c r="E50" s="346">
        <f t="shared" si="1"/>
        <v>116.69</v>
      </c>
      <c r="F50" s="349"/>
      <c r="G50" s="210"/>
      <c r="H50" s="210"/>
    </row>
    <row r="51" spans="1:8" ht="60.75" thickBot="1" x14ac:dyDescent="0.3">
      <c r="A51" s="217">
        <f t="shared" si="2"/>
        <v>12</v>
      </c>
      <c r="B51" s="299" t="s">
        <v>693</v>
      </c>
      <c r="C51" s="370">
        <v>44.8</v>
      </c>
      <c r="D51" s="215">
        <v>92.03</v>
      </c>
      <c r="E51" s="346">
        <f t="shared" si="1"/>
        <v>136.82999999999998</v>
      </c>
      <c r="F51" s="349"/>
      <c r="G51" s="210"/>
      <c r="H51" s="210"/>
    </row>
    <row r="52" spans="1:8" ht="45.75" thickBot="1" x14ac:dyDescent="0.3">
      <c r="A52" s="217">
        <f t="shared" si="2"/>
        <v>13</v>
      </c>
      <c r="B52" s="301" t="s">
        <v>565</v>
      </c>
      <c r="C52" s="370">
        <v>0.18</v>
      </c>
      <c r="D52" s="215">
        <v>89.38</v>
      </c>
      <c r="E52" s="346">
        <f t="shared" si="1"/>
        <v>89.56</v>
      </c>
      <c r="F52" s="349"/>
      <c r="G52" s="210"/>
      <c r="H52" s="210"/>
    </row>
    <row r="53" spans="1:8" ht="45.75" thickBot="1" x14ac:dyDescent="0.3">
      <c r="A53" s="217">
        <f t="shared" si="2"/>
        <v>14</v>
      </c>
      <c r="B53" s="301" t="s">
        <v>566</v>
      </c>
      <c r="C53" s="370">
        <v>0.18</v>
      </c>
      <c r="D53" s="215">
        <v>89.37</v>
      </c>
      <c r="E53" s="346">
        <f t="shared" si="1"/>
        <v>89.550000000000011</v>
      </c>
      <c r="F53" s="349"/>
      <c r="G53" s="210"/>
      <c r="H53" s="210"/>
    </row>
    <row r="54" spans="1:8" ht="45.75" thickBot="1" x14ac:dyDescent="0.3">
      <c r="A54" s="217">
        <f t="shared" si="2"/>
        <v>15</v>
      </c>
      <c r="B54" s="301" t="s">
        <v>567</v>
      </c>
      <c r="C54" s="370">
        <v>0.18</v>
      </c>
      <c r="D54" s="215">
        <v>86.11</v>
      </c>
      <c r="E54" s="346">
        <f t="shared" si="1"/>
        <v>86.29</v>
      </c>
      <c r="F54" s="349"/>
      <c r="G54" s="210"/>
      <c r="H54" s="210"/>
    </row>
    <row r="55" spans="1:8" ht="60.75" thickBot="1" x14ac:dyDescent="0.3">
      <c r="A55" s="217">
        <f t="shared" si="2"/>
        <v>16</v>
      </c>
      <c r="B55" s="301" t="s">
        <v>568</v>
      </c>
      <c r="C55" s="370">
        <v>24.66</v>
      </c>
      <c r="D55" s="215">
        <v>136.72</v>
      </c>
      <c r="E55" s="346">
        <f t="shared" si="1"/>
        <v>161.38</v>
      </c>
      <c r="F55" s="349"/>
      <c r="G55" s="210"/>
      <c r="H55" s="210"/>
    </row>
    <row r="56" spans="1:8" ht="60.75" thickBot="1" x14ac:dyDescent="0.3">
      <c r="A56" s="217">
        <f t="shared" si="2"/>
        <v>17</v>
      </c>
      <c r="B56" s="301" t="s">
        <v>694</v>
      </c>
      <c r="C56" s="370">
        <v>44.8</v>
      </c>
      <c r="D56" s="215">
        <v>136.72</v>
      </c>
      <c r="E56" s="346">
        <f t="shared" si="1"/>
        <v>181.51999999999998</v>
      </c>
      <c r="F56" s="349"/>
      <c r="G56" s="210"/>
      <c r="H56" s="210"/>
    </row>
    <row r="57" spans="1:8" ht="60.75" thickBot="1" x14ac:dyDescent="0.3">
      <c r="A57" s="217">
        <f t="shared" si="2"/>
        <v>18</v>
      </c>
      <c r="B57" s="301" t="s">
        <v>569</v>
      </c>
      <c r="C57" s="370">
        <v>0.18</v>
      </c>
      <c r="D57" s="215">
        <v>134.06</v>
      </c>
      <c r="E57" s="346">
        <f t="shared" si="1"/>
        <v>134.24</v>
      </c>
      <c r="F57" s="349"/>
      <c r="G57" s="210"/>
      <c r="H57" s="210"/>
    </row>
    <row r="58" spans="1:8" ht="88.5" customHeight="1" thickBot="1" x14ac:dyDescent="0.3">
      <c r="A58" s="217">
        <f t="shared" si="2"/>
        <v>19</v>
      </c>
      <c r="B58" s="301" t="s">
        <v>750</v>
      </c>
      <c r="C58" s="370">
        <v>24.66</v>
      </c>
      <c r="D58" s="215">
        <v>178.42</v>
      </c>
      <c r="E58" s="346">
        <f t="shared" si="1"/>
        <v>203.07999999999998</v>
      </c>
      <c r="F58" s="349"/>
      <c r="G58" s="210"/>
      <c r="H58" s="210"/>
    </row>
    <row r="59" spans="1:8" ht="72" thickBot="1" x14ac:dyDescent="0.3">
      <c r="A59" s="217">
        <f t="shared" si="2"/>
        <v>20</v>
      </c>
      <c r="B59" s="301" t="s">
        <v>751</v>
      </c>
      <c r="C59" s="370">
        <v>44.8</v>
      </c>
      <c r="D59" s="215">
        <v>178.42</v>
      </c>
      <c r="E59" s="346">
        <f t="shared" si="1"/>
        <v>223.21999999999997</v>
      </c>
      <c r="F59" s="349"/>
      <c r="G59" s="210"/>
      <c r="H59" s="210"/>
    </row>
    <row r="60" spans="1:8" ht="57.75" thickBot="1" x14ac:dyDescent="0.3">
      <c r="A60" s="217">
        <f t="shared" si="2"/>
        <v>21</v>
      </c>
      <c r="B60" s="301" t="s">
        <v>752</v>
      </c>
      <c r="C60" s="370">
        <v>0.18</v>
      </c>
      <c r="D60" s="215">
        <v>175.99</v>
      </c>
      <c r="E60" s="346">
        <f t="shared" si="1"/>
        <v>176.17000000000002</v>
      </c>
      <c r="F60" s="349"/>
      <c r="G60" s="210"/>
      <c r="H60" s="210"/>
    </row>
    <row r="61" spans="1:8" ht="72" thickBot="1" x14ac:dyDescent="0.3">
      <c r="A61" s="217">
        <f t="shared" si="2"/>
        <v>22</v>
      </c>
      <c r="B61" s="301" t="s">
        <v>790</v>
      </c>
      <c r="C61" s="370">
        <v>64.95</v>
      </c>
      <c r="D61" s="215">
        <v>206.7</v>
      </c>
      <c r="E61" s="346">
        <f t="shared" si="1"/>
        <v>271.64999999999998</v>
      </c>
      <c r="F61" s="349"/>
      <c r="G61" s="210"/>
      <c r="H61" s="210"/>
    </row>
    <row r="62" spans="1:8" ht="72" thickBot="1" x14ac:dyDescent="0.3">
      <c r="A62" s="217">
        <f t="shared" si="2"/>
        <v>23</v>
      </c>
      <c r="B62" s="301" t="s">
        <v>753</v>
      </c>
      <c r="C62" s="370">
        <v>85.1</v>
      </c>
      <c r="D62" s="216">
        <v>206.7</v>
      </c>
      <c r="E62" s="346">
        <f t="shared" si="1"/>
        <v>291.79999999999995</v>
      </c>
      <c r="F62" s="348"/>
      <c r="G62" s="210"/>
      <c r="H62" s="210"/>
    </row>
    <row r="63" spans="1:8" ht="17.25" customHeight="1" thickBot="1" x14ac:dyDescent="0.3">
      <c r="A63" s="66" t="s">
        <v>137</v>
      </c>
      <c r="B63" s="504" t="s">
        <v>773</v>
      </c>
      <c r="C63" s="505"/>
      <c r="D63" s="505"/>
      <c r="E63" s="347"/>
      <c r="F63" s="210"/>
      <c r="G63" s="210"/>
      <c r="H63" s="210"/>
    </row>
    <row r="64" spans="1:8" ht="45" x14ac:dyDescent="0.3">
      <c r="A64" s="62" t="s">
        <v>138</v>
      </c>
      <c r="B64" s="64" t="s">
        <v>139</v>
      </c>
      <c r="C64" s="65"/>
      <c r="D64" s="98">
        <v>22.85</v>
      </c>
      <c r="E64" s="98">
        <f>C64+D64</f>
        <v>22.85</v>
      </c>
      <c r="F64" s="348"/>
      <c r="G64" s="210"/>
      <c r="H64" s="210"/>
    </row>
    <row r="65" spans="1:8" ht="18.75" x14ac:dyDescent="0.3">
      <c r="A65" s="10" t="s">
        <v>140</v>
      </c>
      <c r="B65" s="42" t="s">
        <v>141</v>
      </c>
      <c r="C65" s="43"/>
      <c r="D65" s="98">
        <v>22.85</v>
      </c>
      <c r="E65" s="98">
        <f t="shared" ref="E65:E67" si="3">C65+D65</f>
        <v>22.85</v>
      </c>
      <c r="F65" s="348"/>
      <c r="G65" s="210"/>
      <c r="H65" s="210"/>
    </row>
    <row r="66" spans="1:8" ht="45" x14ac:dyDescent="0.3">
      <c r="A66" s="7" t="s">
        <v>271</v>
      </c>
      <c r="B66" s="21" t="s">
        <v>273</v>
      </c>
      <c r="C66" s="44"/>
      <c r="D66" s="98">
        <v>43.63</v>
      </c>
      <c r="E66" s="98">
        <f t="shared" si="3"/>
        <v>43.63</v>
      </c>
      <c r="F66" s="348"/>
      <c r="G66" s="210"/>
      <c r="H66" s="210"/>
    </row>
    <row r="67" spans="1:8" ht="45" x14ac:dyDescent="0.3">
      <c r="A67" s="7" t="s">
        <v>272</v>
      </c>
      <c r="B67" s="21" t="s">
        <v>274</v>
      </c>
      <c r="C67" s="44"/>
      <c r="D67" s="98">
        <v>54.54</v>
      </c>
      <c r="E67" s="98">
        <f t="shared" si="3"/>
        <v>54.54</v>
      </c>
      <c r="F67" s="348"/>
      <c r="G67" s="210"/>
      <c r="H67" s="210"/>
    </row>
    <row r="68" spans="1:8" ht="54.75" customHeight="1" x14ac:dyDescent="0.25">
      <c r="A68" s="496" t="s">
        <v>287</v>
      </c>
      <c r="B68" s="496"/>
      <c r="C68" s="496"/>
      <c r="D68" s="496"/>
      <c r="E68" s="496"/>
      <c r="F68" s="210"/>
      <c r="G68" s="210"/>
      <c r="H68" s="210"/>
    </row>
    <row r="69" spans="1:8" ht="54.75" customHeight="1" x14ac:dyDescent="0.25">
      <c r="A69" s="497"/>
      <c r="B69" s="497"/>
      <c r="C69" s="497"/>
      <c r="D69" s="497"/>
      <c r="E69" s="497"/>
      <c r="F69" s="210"/>
      <c r="G69" s="210"/>
      <c r="H69" s="210"/>
    </row>
    <row r="70" spans="1:8" ht="96" customHeight="1" x14ac:dyDescent="0.25">
      <c r="A70" s="497"/>
      <c r="B70" s="497"/>
      <c r="C70" s="497"/>
      <c r="D70" s="497"/>
      <c r="E70" s="497"/>
      <c r="F70" s="210"/>
      <c r="G70" s="210"/>
      <c r="H70" s="210"/>
    </row>
    <row r="72" spans="1:8" x14ac:dyDescent="0.25">
      <c r="B72" s="4" t="s">
        <v>35</v>
      </c>
      <c r="E72" s="4" t="s">
        <v>549</v>
      </c>
    </row>
  </sheetData>
  <mergeCells count="8">
    <mergeCell ref="C2:E2"/>
    <mergeCell ref="A68:E70"/>
    <mergeCell ref="A7:E7"/>
    <mergeCell ref="A8:E8"/>
    <mergeCell ref="B11:E11"/>
    <mergeCell ref="B12:E12"/>
    <mergeCell ref="B63:D63"/>
    <mergeCell ref="B39:E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0"/>
  <sheetViews>
    <sheetView tabSelected="1" view="pageBreakPreview" zoomScale="90" zoomScaleNormal="100" zoomScaleSheetLayoutView="90" workbookViewId="0">
      <selection activeCell="C18" sqref="C18"/>
    </sheetView>
  </sheetViews>
  <sheetFormatPr defaultColWidth="9.140625" defaultRowHeight="15" x14ac:dyDescent="0.25"/>
  <cols>
    <col min="1" max="1" width="8.42578125" style="4" customWidth="1"/>
    <col min="2" max="2" width="77.140625" style="4" customWidth="1"/>
    <col min="3" max="3" width="21.42578125" style="178" customWidth="1"/>
    <col min="4" max="4" width="19" style="178" customWidth="1"/>
    <col min="5" max="5" width="21.42578125" style="178" customWidth="1"/>
    <col min="6" max="16384" width="9.140625" style="4"/>
  </cols>
  <sheetData>
    <row r="1" spans="1:5" ht="18.75" x14ac:dyDescent="0.3">
      <c r="C1" s="117"/>
      <c r="D1" s="298"/>
      <c r="E1" s="298" t="s">
        <v>0</v>
      </c>
    </row>
    <row r="2" spans="1:5" ht="18.75" x14ac:dyDescent="0.3">
      <c r="C2" s="482" t="s">
        <v>33</v>
      </c>
      <c r="D2" s="482"/>
      <c r="E2" s="482"/>
    </row>
    <row r="3" spans="1:5" ht="18.75" x14ac:dyDescent="0.3">
      <c r="C3" s="117"/>
      <c r="D3" s="298"/>
      <c r="E3" s="298" t="s">
        <v>1</v>
      </c>
    </row>
    <row r="4" spans="1:5" ht="18.75" x14ac:dyDescent="0.3">
      <c r="C4" s="117"/>
      <c r="D4" s="298"/>
      <c r="E4" s="298" t="s">
        <v>412</v>
      </c>
    </row>
    <row r="5" spans="1:5" ht="18.75" x14ac:dyDescent="0.3">
      <c r="C5" s="117"/>
      <c r="D5" s="298"/>
      <c r="E5" s="345" t="s">
        <v>1039</v>
      </c>
    </row>
    <row r="7" spans="1:5" ht="18.75" x14ac:dyDescent="0.3">
      <c r="A7" s="494" t="s">
        <v>2</v>
      </c>
      <c r="B7" s="494"/>
      <c r="C7" s="494"/>
      <c r="D7" s="494"/>
      <c r="E7" s="494"/>
    </row>
    <row r="8" spans="1:5" ht="50.25" customHeight="1" x14ac:dyDescent="0.25">
      <c r="A8" s="508" t="s">
        <v>1040</v>
      </c>
      <c r="B8" s="508"/>
      <c r="C8" s="508"/>
      <c r="D8" s="508"/>
      <c r="E8" s="508"/>
    </row>
    <row r="9" spans="1:5" ht="75" x14ac:dyDescent="0.25">
      <c r="A9" s="51" t="s">
        <v>5</v>
      </c>
      <c r="B9" s="52" t="s">
        <v>6</v>
      </c>
      <c r="C9" s="53" t="s">
        <v>352</v>
      </c>
      <c r="D9" s="53" t="s">
        <v>831</v>
      </c>
      <c r="E9" s="127" t="s">
        <v>351</v>
      </c>
    </row>
    <row r="10" spans="1:5" ht="18.75" x14ac:dyDescent="0.3">
      <c r="A10" s="51">
        <v>1</v>
      </c>
      <c r="B10" s="54">
        <v>2</v>
      </c>
      <c r="C10" s="55">
        <v>3</v>
      </c>
      <c r="D10" s="55">
        <v>4</v>
      </c>
      <c r="E10" s="55">
        <v>5</v>
      </c>
    </row>
    <row r="11" spans="1:5" ht="18.75" customHeight="1" x14ac:dyDescent="0.3">
      <c r="A11" s="236" t="s">
        <v>261</v>
      </c>
      <c r="B11" s="509" t="s">
        <v>143</v>
      </c>
      <c r="C11" s="510"/>
      <c r="D11" s="510"/>
      <c r="E11" s="237"/>
    </row>
    <row r="12" spans="1:5" ht="20.25" customHeight="1" x14ac:dyDescent="0.3">
      <c r="A12" s="238"/>
      <c r="B12" s="511" t="s">
        <v>449</v>
      </c>
      <c r="C12" s="512"/>
      <c r="D12" s="512"/>
      <c r="E12" s="237"/>
    </row>
    <row r="13" spans="1:5" ht="29.25" customHeight="1" x14ac:dyDescent="0.25">
      <c r="A13" s="243" t="s">
        <v>318</v>
      </c>
      <c r="B13" s="244" t="s">
        <v>695</v>
      </c>
      <c r="C13" s="131">
        <v>1.28</v>
      </c>
      <c r="D13" s="131">
        <v>52.06</v>
      </c>
      <c r="E13" s="240">
        <f>C13+D13</f>
        <v>53.34</v>
      </c>
    </row>
    <row r="14" spans="1:5" ht="18.75" x14ac:dyDescent="0.25">
      <c r="A14" s="243" t="s">
        <v>142</v>
      </c>
      <c r="B14" s="244" t="s">
        <v>696</v>
      </c>
      <c r="C14" s="131">
        <v>46.86</v>
      </c>
      <c r="D14" s="131">
        <v>69</v>
      </c>
      <c r="E14" s="240">
        <f>C14+D14</f>
        <v>115.86</v>
      </c>
    </row>
    <row r="15" spans="1:5" ht="18.75" x14ac:dyDescent="0.25">
      <c r="A15" s="243" t="s">
        <v>319</v>
      </c>
      <c r="B15" s="244" t="s">
        <v>697</v>
      </c>
      <c r="C15" s="131">
        <v>2.5</v>
      </c>
      <c r="D15" s="131">
        <v>69</v>
      </c>
      <c r="E15" s="240">
        <f t="shared" ref="E15:E48" si="0">C15+D15</f>
        <v>71.5</v>
      </c>
    </row>
    <row r="16" spans="1:5" ht="18.75" x14ac:dyDescent="0.25">
      <c r="A16" s="243" t="s">
        <v>320</v>
      </c>
      <c r="B16" s="244" t="s">
        <v>698</v>
      </c>
      <c r="C16" s="131">
        <v>1.28</v>
      </c>
      <c r="D16" s="131">
        <v>35.19</v>
      </c>
      <c r="E16" s="240">
        <f t="shared" si="0"/>
        <v>36.47</v>
      </c>
    </row>
    <row r="17" spans="1:5" ht="18.75" x14ac:dyDescent="0.25">
      <c r="A17" s="243" t="s">
        <v>321</v>
      </c>
      <c r="B17" s="245" t="s">
        <v>699</v>
      </c>
      <c r="C17" s="131">
        <v>46.86</v>
      </c>
      <c r="D17" s="131">
        <v>46.34</v>
      </c>
      <c r="E17" s="240">
        <f>C17+D17</f>
        <v>93.2</v>
      </c>
    </row>
    <row r="18" spans="1:5" ht="18.75" x14ac:dyDescent="0.25">
      <c r="A18" s="243" t="s">
        <v>323</v>
      </c>
      <c r="B18" s="244" t="s">
        <v>700</v>
      </c>
      <c r="C18" s="131">
        <v>1.28</v>
      </c>
      <c r="D18" s="131">
        <v>52.51</v>
      </c>
      <c r="E18" s="240">
        <f t="shared" si="0"/>
        <v>53.79</v>
      </c>
    </row>
    <row r="19" spans="1:5" ht="18.75" x14ac:dyDescent="0.25">
      <c r="A19" s="243" t="s">
        <v>324</v>
      </c>
      <c r="B19" s="244" t="s">
        <v>701</v>
      </c>
      <c r="C19" s="131">
        <v>46.86</v>
      </c>
      <c r="D19" s="131">
        <v>69</v>
      </c>
      <c r="E19" s="240">
        <f>C19+D19</f>
        <v>115.86</v>
      </c>
    </row>
    <row r="20" spans="1:5" ht="18.75" x14ac:dyDescent="0.25">
      <c r="A20" s="243" t="s">
        <v>458</v>
      </c>
      <c r="B20" s="244" t="s">
        <v>702</v>
      </c>
      <c r="C20" s="131">
        <v>2.5</v>
      </c>
      <c r="D20" s="131">
        <v>69</v>
      </c>
      <c r="E20" s="240">
        <f t="shared" si="0"/>
        <v>71.5</v>
      </c>
    </row>
    <row r="21" spans="1:5" ht="40.5" customHeight="1" x14ac:dyDescent="0.25">
      <c r="A21" s="243" t="s">
        <v>459</v>
      </c>
      <c r="B21" s="246" t="s">
        <v>703</v>
      </c>
      <c r="C21" s="131">
        <v>1.28</v>
      </c>
      <c r="D21" s="131">
        <v>52.51</v>
      </c>
      <c r="E21" s="240">
        <f t="shared" si="0"/>
        <v>53.79</v>
      </c>
    </row>
    <row r="22" spans="1:5" ht="38.25" customHeight="1" x14ac:dyDescent="0.25">
      <c r="A22" s="243" t="s">
        <v>460</v>
      </c>
      <c r="B22" s="246" t="s">
        <v>704</v>
      </c>
      <c r="C22" s="131">
        <v>46.86</v>
      </c>
      <c r="D22" s="131">
        <v>69</v>
      </c>
      <c r="E22" s="240">
        <f>C22+D22</f>
        <v>115.86</v>
      </c>
    </row>
    <row r="23" spans="1:5" ht="24.75" customHeight="1" x14ac:dyDescent="0.25">
      <c r="A23" s="243" t="s">
        <v>461</v>
      </c>
      <c r="B23" s="246" t="s">
        <v>705</v>
      </c>
      <c r="C23" s="131">
        <v>2.5</v>
      </c>
      <c r="D23" s="131">
        <v>69</v>
      </c>
      <c r="E23" s="240">
        <f t="shared" si="0"/>
        <v>71.5</v>
      </c>
    </row>
    <row r="24" spans="1:5" ht="50.25" customHeight="1" x14ac:dyDescent="0.25">
      <c r="A24" s="243" t="s">
        <v>462</v>
      </c>
      <c r="B24" s="246" t="s">
        <v>706</v>
      </c>
      <c r="C24" s="131">
        <v>1.28</v>
      </c>
      <c r="D24" s="131">
        <v>52.06</v>
      </c>
      <c r="E24" s="240">
        <f t="shared" si="0"/>
        <v>53.34</v>
      </c>
    </row>
    <row r="25" spans="1:5" ht="18.75" x14ac:dyDescent="0.25">
      <c r="A25" s="243" t="s">
        <v>463</v>
      </c>
      <c r="B25" s="246" t="s">
        <v>707</v>
      </c>
      <c r="C25" s="131">
        <v>1.28</v>
      </c>
      <c r="D25" s="131">
        <v>35.19</v>
      </c>
      <c r="E25" s="240">
        <f t="shared" si="0"/>
        <v>36.47</v>
      </c>
    </row>
    <row r="26" spans="1:5" ht="18.75" x14ac:dyDescent="0.25">
      <c r="A26" s="243" t="s">
        <v>464</v>
      </c>
      <c r="B26" s="246" t="s">
        <v>708</v>
      </c>
      <c r="C26" s="131">
        <v>46.86</v>
      </c>
      <c r="D26" s="131">
        <v>46.34</v>
      </c>
      <c r="E26" s="240">
        <f>C26+D26</f>
        <v>93.2</v>
      </c>
    </row>
    <row r="27" spans="1:5" ht="18.75" x14ac:dyDescent="0.25">
      <c r="A27" s="243" t="s">
        <v>465</v>
      </c>
      <c r="B27" s="246" t="s">
        <v>709</v>
      </c>
      <c r="C27" s="131">
        <v>2.5</v>
      </c>
      <c r="D27" s="131">
        <v>46.34</v>
      </c>
      <c r="E27" s="240">
        <f t="shared" si="0"/>
        <v>48.84</v>
      </c>
    </row>
    <row r="28" spans="1:5" ht="18.75" x14ac:dyDescent="0.25">
      <c r="A28" s="243" t="s">
        <v>466</v>
      </c>
      <c r="B28" s="246" t="s">
        <v>710</v>
      </c>
      <c r="C28" s="131">
        <v>1.28</v>
      </c>
      <c r="D28" s="131">
        <v>35.19</v>
      </c>
      <c r="E28" s="240">
        <f t="shared" si="0"/>
        <v>36.47</v>
      </c>
    </row>
    <row r="29" spans="1:5" ht="18.75" x14ac:dyDescent="0.25">
      <c r="A29" s="243" t="s">
        <v>467</v>
      </c>
      <c r="B29" s="246" t="s">
        <v>711</v>
      </c>
      <c r="C29" s="131">
        <v>46.86</v>
      </c>
      <c r="D29" s="131">
        <v>46.34</v>
      </c>
      <c r="E29" s="240">
        <f>C29+D29</f>
        <v>93.2</v>
      </c>
    </row>
    <row r="30" spans="1:5" ht="18.75" x14ac:dyDescent="0.25">
      <c r="A30" s="243" t="s">
        <v>468</v>
      </c>
      <c r="B30" s="246" t="s">
        <v>712</v>
      </c>
      <c r="C30" s="131">
        <v>2.5</v>
      </c>
      <c r="D30" s="131">
        <v>46.34</v>
      </c>
      <c r="E30" s="240">
        <f t="shared" si="0"/>
        <v>48.84</v>
      </c>
    </row>
    <row r="31" spans="1:5" ht="18.75" x14ac:dyDescent="0.25">
      <c r="A31" s="243" t="s">
        <v>469</v>
      </c>
      <c r="B31" s="246" t="s">
        <v>713</v>
      </c>
      <c r="C31" s="131">
        <v>1.28</v>
      </c>
      <c r="D31" s="131">
        <v>52.51</v>
      </c>
      <c r="E31" s="240">
        <f t="shared" si="0"/>
        <v>53.79</v>
      </c>
    </row>
    <row r="32" spans="1:5" ht="18.75" x14ac:dyDescent="0.25">
      <c r="A32" s="247" t="s">
        <v>470</v>
      </c>
      <c r="B32" s="248" t="s">
        <v>714</v>
      </c>
      <c r="C32" s="131">
        <v>46.86</v>
      </c>
      <c r="D32" s="131">
        <v>69.599999999999994</v>
      </c>
      <c r="E32" s="240">
        <f t="shared" ref="E32" si="1">C32+D32</f>
        <v>116.46</v>
      </c>
    </row>
    <row r="33" spans="1:5" ht="18.75" x14ac:dyDescent="0.25">
      <c r="A33" s="247" t="s">
        <v>471</v>
      </c>
      <c r="B33" s="248" t="s">
        <v>715</v>
      </c>
      <c r="C33" s="131">
        <v>2.5</v>
      </c>
      <c r="D33" s="131">
        <v>69.599999999999994</v>
      </c>
      <c r="E33" s="240">
        <f t="shared" si="0"/>
        <v>72.099999999999994</v>
      </c>
    </row>
    <row r="34" spans="1:5" ht="18.75" x14ac:dyDescent="0.25">
      <c r="A34" s="247" t="s">
        <v>472</v>
      </c>
      <c r="B34" s="248" t="s">
        <v>716</v>
      </c>
      <c r="C34" s="131">
        <v>1.28</v>
      </c>
      <c r="D34" s="131">
        <v>52.06</v>
      </c>
      <c r="E34" s="240">
        <f t="shared" si="0"/>
        <v>53.34</v>
      </c>
    </row>
    <row r="35" spans="1:5" ht="18.75" x14ac:dyDescent="0.25">
      <c r="A35" s="247" t="s">
        <v>473</v>
      </c>
      <c r="B35" s="248" t="s">
        <v>717</v>
      </c>
      <c r="C35" s="131">
        <v>46.86</v>
      </c>
      <c r="D35" s="131">
        <v>69.599999999999994</v>
      </c>
      <c r="E35" s="240">
        <f>D35+C35</f>
        <v>116.46</v>
      </c>
    </row>
    <row r="36" spans="1:5" ht="18.75" x14ac:dyDescent="0.25">
      <c r="A36" s="249" t="s">
        <v>474</v>
      </c>
      <c r="B36" s="248" t="s">
        <v>718</v>
      </c>
      <c r="C36" s="131">
        <v>2.5</v>
      </c>
      <c r="D36" s="131">
        <v>69.599999999999994</v>
      </c>
      <c r="E36" s="240">
        <f>D36+C36</f>
        <v>72.099999999999994</v>
      </c>
    </row>
    <row r="37" spans="1:5" ht="18.75" x14ac:dyDescent="0.25">
      <c r="A37" s="249" t="s">
        <v>475</v>
      </c>
      <c r="B37" s="250" t="s">
        <v>719</v>
      </c>
      <c r="C37" s="131">
        <v>1.28</v>
      </c>
      <c r="D37" s="131">
        <v>52.51</v>
      </c>
      <c r="E37" s="240">
        <f>D37+C37</f>
        <v>53.79</v>
      </c>
    </row>
    <row r="38" spans="1:5" ht="18.75" customHeight="1" x14ac:dyDescent="0.25">
      <c r="A38" s="249" t="s">
        <v>476</v>
      </c>
      <c r="B38" s="250" t="s">
        <v>720</v>
      </c>
      <c r="C38" s="131">
        <v>46.86</v>
      </c>
      <c r="D38" s="131">
        <v>69.599999999999994</v>
      </c>
      <c r="E38" s="240">
        <f>D38+C38</f>
        <v>116.46</v>
      </c>
    </row>
    <row r="39" spans="1:5" ht="18.75" x14ac:dyDescent="0.25">
      <c r="A39" s="249" t="s">
        <v>477</v>
      </c>
      <c r="B39" s="250" t="s">
        <v>721</v>
      </c>
      <c r="C39" s="131">
        <v>1.28</v>
      </c>
      <c r="D39" s="131">
        <v>52.51</v>
      </c>
      <c r="E39" s="240">
        <f>C39+D39</f>
        <v>53.79</v>
      </c>
    </row>
    <row r="40" spans="1:5" ht="18.75" x14ac:dyDescent="0.25">
      <c r="A40" s="249" t="s">
        <v>478</v>
      </c>
      <c r="B40" s="248" t="s">
        <v>722</v>
      </c>
      <c r="C40" s="131">
        <v>46.86</v>
      </c>
      <c r="D40" s="131">
        <v>69.599999999999994</v>
      </c>
      <c r="E40" s="240">
        <f>D40+C40</f>
        <v>116.46</v>
      </c>
    </row>
    <row r="41" spans="1:5" ht="18.75" x14ac:dyDescent="0.25">
      <c r="A41" s="247" t="s">
        <v>479</v>
      </c>
      <c r="B41" s="248" t="s">
        <v>723</v>
      </c>
      <c r="C41" s="131">
        <v>2.5</v>
      </c>
      <c r="D41" s="131">
        <v>69.599999999999994</v>
      </c>
      <c r="E41" s="240">
        <f>D41+C41</f>
        <v>72.099999999999994</v>
      </c>
    </row>
    <row r="42" spans="1:5" ht="18.75" x14ac:dyDescent="0.25">
      <c r="A42" s="251" t="s">
        <v>480</v>
      </c>
      <c r="B42" s="250" t="s">
        <v>421</v>
      </c>
      <c r="C42" s="131"/>
      <c r="D42" s="131">
        <v>11.57</v>
      </c>
      <c r="E42" s="240">
        <f>D42+C42</f>
        <v>11.57</v>
      </c>
    </row>
    <row r="43" spans="1:5" ht="37.5" x14ac:dyDescent="0.25">
      <c r="A43" s="251"/>
      <c r="B43" s="250" t="s">
        <v>794</v>
      </c>
      <c r="C43" s="131"/>
      <c r="D43" s="131">
        <v>12.47</v>
      </c>
      <c r="E43" s="240">
        <f>D43+C43</f>
        <v>12.47</v>
      </c>
    </row>
    <row r="44" spans="1:5" ht="18.75" x14ac:dyDescent="0.25">
      <c r="A44" s="243" t="s">
        <v>481</v>
      </c>
      <c r="B44" s="246" t="s">
        <v>144</v>
      </c>
      <c r="C44" s="131">
        <v>1.28</v>
      </c>
      <c r="D44" s="131">
        <v>52.07</v>
      </c>
      <c r="E44" s="240">
        <f t="shared" si="0"/>
        <v>53.35</v>
      </c>
    </row>
    <row r="45" spans="1:5" ht="23.25" customHeight="1" x14ac:dyDescent="0.25">
      <c r="A45" s="247" t="s">
        <v>482</v>
      </c>
      <c r="B45" s="252" t="s">
        <v>724</v>
      </c>
      <c r="C45" s="131">
        <v>46.86</v>
      </c>
      <c r="D45" s="131">
        <v>73.62</v>
      </c>
      <c r="E45" s="240">
        <f>C45+D45</f>
        <v>120.48</v>
      </c>
    </row>
    <row r="46" spans="1:5" ht="24.75" customHeight="1" x14ac:dyDescent="0.25">
      <c r="A46" s="251" t="s">
        <v>483</v>
      </c>
      <c r="B46" s="252" t="s">
        <v>725</v>
      </c>
      <c r="C46" s="131">
        <v>2.5</v>
      </c>
      <c r="D46" s="131">
        <v>73.62</v>
      </c>
      <c r="E46" s="240">
        <f t="shared" si="0"/>
        <v>76.12</v>
      </c>
    </row>
    <row r="47" spans="1:5" ht="18.75" x14ac:dyDescent="0.25">
      <c r="A47" s="251" t="s">
        <v>484</v>
      </c>
      <c r="B47" s="250" t="s">
        <v>422</v>
      </c>
      <c r="C47" s="131">
        <v>0.98</v>
      </c>
      <c r="D47" s="131">
        <v>11.57</v>
      </c>
      <c r="E47" s="240">
        <f t="shared" si="0"/>
        <v>12.55</v>
      </c>
    </row>
    <row r="48" spans="1:5" ht="18.75" x14ac:dyDescent="0.25">
      <c r="A48" s="251" t="s">
        <v>485</v>
      </c>
      <c r="B48" s="250" t="s">
        <v>423</v>
      </c>
      <c r="C48" s="131"/>
      <c r="D48" s="131">
        <v>5.79</v>
      </c>
      <c r="E48" s="240">
        <f t="shared" si="0"/>
        <v>5.79</v>
      </c>
    </row>
    <row r="49" spans="1:5" ht="18.75" x14ac:dyDescent="0.25">
      <c r="A49" s="251" t="s">
        <v>486</v>
      </c>
      <c r="B49" s="248" t="s">
        <v>375</v>
      </c>
      <c r="C49" s="131"/>
      <c r="D49" s="131">
        <v>19.3</v>
      </c>
      <c r="E49" s="240">
        <f>D49</f>
        <v>19.3</v>
      </c>
    </row>
    <row r="50" spans="1:5" ht="18.75" x14ac:dyDescent="0.25">
      <c r="A50" s="251" t="s">
        <v>683</v>
      </c>
      <c r="B50" s="248" t="s">
        <v>684</v>
      </c>
      <c r="C50" s="131"/>
      <c r="D50" s="131">
        <v>6.56</v>
      </c>
      <c r="E50" s="240">
        <f>D50</f>
        <v>6.56</v>
      </c>
    </row>
    <row r="51" spans="1:5" ht="18.75" x14ac:dyDescent="0.25">
      <c r="A51" s="253" t="s">
        <v>685</v>
      </c>
      <c r="B51" s="248" t="s">
        <v>686</v>
      </c>
      <c r="C51" s="131"/>
      <c r="D51" s="131">
        <v>6.56</v>
      </c>
      <c r="E51" s="240">
        <f>D51</f>
        <v>6.56</v>
      </c>
    </row>
    <row r="52" spans="1:5" ht="18.75" x14ac:dyDescent="0.25">
      <c r="A52" s="251" t="s">
        <v>687</v>
      </c>
      <c r="B52" s="248" t="s">
        <v>689</v>
      </c>
      <c r="C52" s="131"/>
      <c r="D52" s="131">
        <v>9.26</v>
      </c>
      <c r="E52" s="240">
        <f t="shared" ref="E52:E54" si="2">D52</f>
        <v>9.26</v>
      </c>
    </row>
    <row r="53" spans="1:5" ht="18.75" x14ac:dyDescent="0.25">
      <c r="A53" s="251" t="s">
        <v>688</v>
      </c>
      <c r="B53" s="248" t="s">
        <v>690</v>
      </c>
      <c r="C53" s="131"/>
      <c r="D53" s="131">
        <v>9.26</v>
      </c>
      <c r="E53" s="240">
        <f t="shared" si="2"/>
        <v>9.26</v>
      </c>
    </row>
    <row r="54" spans="1:5" ht="37.5" x14ac:dyDescent="0.25">
      <c r="A54" s="251" t="s">
        <v>754</v>
      </c>
      <c r="B54" s="248" t="s">
        <v>755</v>
      </c>
      <c r="C54" s="131"/>
      <c r="D54" s="131">
        <v>19.3</v>
      </c>
      <c r="E54" s="240">
        <f t="shared" si="2"/>
        <v>19.3</v>
      </c>
    </row>
    <row r="55" spans="1:5" ht="18.75" x14ac:dyDescent="0.25">
      <c r="A55" s="251"/>
      <c r="B55" s="248" t="s">
        <v>492</v>
      </c>
      <c r="C55" s="216"/>
      <c r="D55" s="215"/>
      <c r="E55" s="215"/>
    </row>
    <row r="56" spans="1:5" ht="18.75" x14ac:dyDescent="0.25">
      <c r="A56" s="251"/>
      <c r="B56" s="254" t="s">
        <v>493</v>
      </c>
      <c r="C56" s="241">
        <v>0.12</v>
      </c>
      <c r="D56" s="216"/>
      <c r="E56" s="216">
        <v>0.12</v>
      </c>
    </row>
    <row r="57" spans="1:5" ht="18.75" x14ac:dyDescent="0.25">
      <c r="A57" s="251"/>
      <c r="B57" s="255" t="s">
        <v>980</v>
      </c>
      <c r="C57" s="242">
        <v>0.88</v>
      </c>
      <c r="D57" s="215"/>
      <c r="E57" s="215">
        <f t="shared" ref="E57" si="3">C57+D57</f>
        <v>0.88</v>
      </c>
    </row>
    <row r="60" spans="1:5" ht="18.75" x14ac:dyDescent="0.3">
      <c r="B60" s="239" t="s">
        <v>35</v>
      </c>
      <c r="C60" s="235"/>
      <c r="D60" s="235"/>
      <c r="E60" s="235" t="s">
        <v>549</v>
      </c>
    </row>
  </sheetData>
  <mergeCells count="5">
    <mergeCell ref="A7:E7"/>
    <mergeCell ref="A8:E8"/>
    <mergeCell ref="B11:D11"/>
    <mergeCell ref="B12:D12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3"/>
  <sheetViews>
    <sheetView view="pageBreakPreview" zoomScale="110" zoomScaleNormal="100" zoomScaleSheetLayoutView="110" workbookViewId="0">
      <selection activeCell="C34" sqref="C34:C41"/>
    </sheetView>
  </sheetViews>
  <sheetFormatPr defaultColWidth="9.140625" defaultRowHeight="15" x14ac:dyDescent="0.25"/>
  <cols>
    <col min="1" max="1" width="9.140625" style="190"/>
    <col min="2" max="2" width="53.28515625" style="99" customWidth="1"/>
    <col min="3" max="3" width="15.7109375" style="99" customWidth="1"/>
    <col min="4" max="5" width="19.140625" style="99" customWidth="1"/>
    <col min="6" max="16384" width="9.140625" style="99"/>
  </cols>
  <sheetData>
    <row r="1" spans="1:7" ht="18.75" x14ac:dyDescent="0.3">
      <c r="C1" s="117"/>
      <c r="D1" s="298"/>
      <c r="E1" s="298" t="s">
        <v>0</v>
      </c>
    </row>
    <row r="2" spans="1:7" ht="18.75" customHeight="1" x14ac:dyDescent="0.3">
      <c r="C2" s="482" t="s">
        <v>33</v>
      </c>
      <c r="D2" s="482"/>
      <c r="E2" s="482"/>
    </row>
    <row r="3" spans="1:7" ht="18.75" x14ac:dyDescent="0.3">
      <c r="C3" s="117"/>
      <c r="D3" s="298"/>
      <c r="E3" s="298" t="s">
        <v>1</v>
      </c>
    </row>
    <row r="4" spans="1:7" ht="18.75" x14ac:dyDescent="0.3">
      <c r="C4" s="117"/>
      <c r="D4" s="298"/>
      <c r="E4" s="298" t="s">
        <v>412</v>
      </c>
    </row>
    <row r="5" spans="1:7" ht="18.75" x14ac:dyDescent="0.3">
      <c r="C5" s="117"/>
      <c r="D5" s="298"/>
      <c r="E5" s="345" t="s">
        <v>1023</v>
      </c>
    </row>
    <row r="7" spans="1:7" x14ac:dyDescent="0.25">
      <c r="A7" s="483" t="s">
        <v>2</v>
      </c>
      <c r="B7" s="483"/>
      <c r="C7" s="483"/>
      <c r="D7" s="483"/>
      <c r="E7" s="483"/>
    </row>
    <row r="8" spans="1:7" ht="30.75" customHeight="1" x14ac:dyDescent="0.25">
      <c r="A8" s="515" t="s">
        <v>1034</v>
      </c>
      <c r="B8" s="515"/>
      <c r="C8" s="515"/>
      <c r="D8" s="515"/>
      <c r="E8" s="515"/>
    </row>
    <row r="10" spans="1:7" ht="60" x14ac:dyDescent="0.25">
      <c r="A10" s="100" t="s">
        <v>5</v>
      </c>
      <c r="B10" s="101" t="s">
        <v>6</v>
      </c>
      <c r="C10" s="102" t="s">
        <v>352</v>
      </c>
      <c r="D10" s="29" t="s">
        <v>831</v>
      </c>
      <c r="E10" s="102" t="s">
        <v>351</v>
      </c>
    </row>
    <row r="11" spans="1:7" x14ac:dyDescent="0.25">
      <c r="A11" s="100">
        <v>1</v>
      </c>
      <c r="B11" s="103">
        <v>2</v>
      </c>
      <c r="C11" s="104">
        <v>3</v>
      </c>
      <c r="D11" s="104">
        <v>4</v>
      </c>
      <c r="E11" s="104">
        <v>5</v>
      </c>
    </row>
    <row r="12" spans="1:7" x14ac:dyDescent="0.25">
      <c r="A12" s="355" t="s">
        <v>4</v>
      </c>
      <c r="B12" s="516" t="s">
        <v>7</v>
      </c>
      <c r="C12" s="517"/>
      <c r="D12" s="517"/>
      <c r="E12" s="518"/>
    </row>
    <row r="13" spans="1:7" x14ac:dyDescent="0.25">
      <c r="A13" s="355" t="s">
        <v>8</v>
      </c>
      <c r="B13" s="519" t="s">
        <v>9</v>
      </c>
      <c r="C13" s="520"/>
      <c r="D13" s="520"/>
      <c r="E13" s="521"/>
    </row>
    <row r="14" spans="1:7" ht="15" customHeight="1" x14ac:dyDescent="0.25">
      <c r="A14" s="191" t="s">
        <v>10</v>
      </c>
      <c r="B14" s="155" t="s">
        <v>3</v>
      </c>
      <c r="C14" s="156">
        <v>2.86</v>
      </c>
      <c r="D14" s="157">
        <v>27.19</v>
      </c>
      <c r="E14" s="156">
        <f>C14+D14</f>
        <v>30.05</v>
      </c>
      <c r="F14" s="350"/>
      <c r="G14" s="351"/>
    </row>
    <row r="15" spans="1:7" ht="15" customHeight="1" x14ac:dyDescent="0.25">
      <c r="A15" s="191" t="s">
        <v>11</v>
      </c>
      <c r="B15" s="155" t="s">
        <v>12</v>
      </c>
      <c r="C15" s="156">
        <v>2.86</v>
      </c>
      <c r="D15" s="157">
        <v>37.19</v>
      </c>
      <c r="E15" s="156">
        <f t="shared" ref="E15:E20" si="0">C15+D15</f>
        <v>40.049999999999997</v>
      </c>
      <c r="F15" s="350"/>
      <c r="G15" s="351"/>
    </row>
    <row r="16" spans="1:7" ht="15" customHeight="1" x14ac:dyDescent="0.25">
      <c r="A16" s="191" t="s">
        <v>13</v>
      </c>
      <c r="B16" s="155" t="s">
        <v>14</v>
      </c>
      <c r="C16" s="156">
        <v>2.86</v>
      </c>
      <c r="D16" s="157">
        <v>55.78</v>
      </c>
      <c r="E16" s="156">
        <f t="shared" si="0"/>
        <v>58.64</v>
      </c>
      <c r="F16" s="350"/>
      <c r="G16" s="351"/>
    </row>
    <row r="17" spans="1:7" ht="15" customHeight="1" x14ac:dyDescent="0.25">
      <c r="A17" s="191" t="s">
        <v>15</v>
      </c>
      <c r="B17" s="155" t="s">
        <v>16</v>
      </c>
      <c r="C17" s="156">
        <v>4.01</v>
      </c>
      <c r="D17" s="157">
        <v>55.82</v>
      </c>
      <c r="E17" s="156">
        <f t="shared" si="0"/>
        <v>59.83</v>
      </c>
      <c r="F17" s="350"/>
      <c r="G17" s="351"/>
    </row>
    <row r="18" spans="1:7" ht="15" customHeight="1" x14ac:dyDescent="0.25">
      <c r="A18" s="191" t="s">
        <v>305</v>
      </c>
      <c r="B18" s="155" t="s">
        <v>17</v>
      </c>
      <c r="C18" s="156">
        <v>3.24</v>
      </c>
      <c r="D18" s="157">
        <v>31.29</v>
      </c>
      <c r="E18" s="156">
        <f t="shared" si="0"/>
        <v>34.53</v>
      </c>
      <c r="F18" s="350"/>
      <c r="G18" s="351"/>
    </row>
    <row r="19" spans="1:7" ht="15" customHeight="1" x14ac:dyDescent="0.25">
      <c r="A19" s="191" t="s">
        <v>306</v>
      </c>
      <c r="B19" s="155" t="s">
        <v>18</v>
      </c>
      <c r="C19" s="156">
        <v>2.31</v>
      </c>
      <c r="D19" s="157">
        <v>56.45</v>
      </c>
      <c r="E19" s="156">
        <f t="shared" si="0"/>
        <v>58.760000000000005</v>
      </c>
      <c r="F19" s="350"/>
      <c r="G19" s="351"/>
    </row>
    <row r="20" spans="1:7" ht="15" customHeight="1" x14ac:dyDescent="0.25">
      <c r="A20" s="192" t="s">
        <v>19</v>
      </c>
      <c r="B20" s="158" t="s">
        <v>20</v>
      </c>
      <c r="C20" s="156">
        <v>2.31</v>
      </c>
      <c r="D20" s="157">
        <v>106.77</v>
      </c>
      <c r="E20" s="156">
        <f t="shared" si="0"/>
        <v>109.08</v>
      </c>
      <c r="F20" s="350"/>
      <c r="G20" s="351"/>
    </row>
    <row r="21" spans="1:7" x14ac:dyDescent="0.25">
      <c r="A21" s="522" t="s">
        <v>494</v>
      </c>
      <c r="B21" s="523"/>
      <c r="C21" s="159"/>
      <c r="D21" s="159"/>
      <c r="E21" s="160"/>
      <c r="F21" s="159"/>
      <c r="G21" s="351"/>
    </row>
    <row r="22" spans="1:7" ht="15" customHeight="1" x14ac:dyDescent="0.25">
      <c r="A22" s="192" t="s">
        <v>21</v>
      </c>
      <c r="B22" s="158" t="s">
        <v>3</v>
      </c>
      <c r="C22" s="156">
        <v>2.86</v>
      </c>
      <c r="D22" s="157">
        <v>55.78</v>
      </c>
      <c r="E22" s="156">
        <f>C22+D22</f>
        <v>58.64</v>
      </c>
      <c r="F22" s="350"/>
      <c r="G22" s="351"/>
    </row>
    <row r="23" spans="1:7" ht="15" customHeight="1" x14ac:dyDescent="0.25">
      <c r="A23" s="191" t="s">
        <v>265</v>
      </c>
      <c r="B23" s="155" t="s">
        <v>12</v>
      </c>
      <c r="C23" s="156">
        <v>2.86</v>
      </c>
      <c r="D23" s="157">
        <v>55.78</v>
      </c>
      <c r="E23" s="156">
        <f t="shared" ref="E23:E29" si="1">C23+D23</f>
        <v>58.64</v>
      </c>
      <c r="F23" s="350"/>
      <c r="G23" s="351"/>
    </row>
    <row r="24" spans="1:7" ht="15" customHeight="1" x14ac:dyDescent="0.25">
      <c r="A24" s="193" t="s">
        <v>22</v>
      </c>
      <c r="B24" s="155" t="s">
        <v>14</v>
      </c>
      <c r="C24" s="156">
        <v>2.86</v>
      </c>
      <c r="D24" s="157">
        <v>74.37</v>
      </c>
      <c r="E24" s="156">
        <f t="shared" si="1"/>
        <v>77.23</v>
      </c>
      <c r="F24" s="350"/>
      <c r="G24" s="351"/>
    </row>
    <row r="25" spans="1:7" x14ac:dyDescent="0.25">
      <c r="A25" s="191" t="s">
        <v>23</v>
      </c>
      <c r="B25" s="155" t="s">
        <v>24</v>
      </c>
      <c r="C25" s="156">
        <v>2.86</v>
      </c>
      <c r="D25" s="157">
        <v>91.94</v>
      </c>
      <c r="E25" s="156">
        <f t="shared" si="1"/>
        <v>94.8</v>
      </c>
      <c r="F25" s="350"/>
      <c r="G25" s="351"/>
    </row>
    <row r="26" spans="1:7" ht="15" customHeight="1" x14ac:dyDescent="0.25">
      <c r="A26" s="191" t="s">
        <v>25</v>
      </c>
      <c r="B26" s="155" t="s">
        <v>16</v>
      </c>
      <c r="C26" s="156">
        <v>4.01</v>
      </c>
      <c r="D26" s="157">
        <v>56.07</v>
      </c>
      <c r="E26" s="156">
        <f t="shared" si="1"/>
        <v>60.08</v>
      </c>
      <c r="F26" s="350"/>
      <c r="G26" s="351"/>
    </row>
    <row r="27" spans="1:7" ht="15" customHeight="1" x14ac:dyDescent="0.25">
      <c r="A27" s="191" t="s">
        <v>336</v>
      </c>
      <c r="B27" s="155" t="s">
        <v>17</v>
      </c>
      <c r="C27" s="156">
        <v>3.24</v>
      </c>
      <c r="D27" s="157">
        <v>37.42</v>
      </c>
      <c r="E27" s="156">
        <f t="shared" si="1"/>
        <v>40.660000000000004</v>
      </c>
      <c r="F27" s="350"/>
      <c r="G27" s="351"/>
    </row>
    <row r="28" spans="1:7" ht="15" customHeight="1" x14ac:dyDescent="0.25">
      <c r="A28" s="191" t="s">
        <v>26</v>
      </c>
      <c r="B28" s="155" t="s">
        <v>18</v>
      </c>
      <c r="C28" s="156">
        <v>2.31</v>
      </c>
      <c r="D28" s="157">
        <v>94.08</v>
      </c>
      <c r="E28" s="156">
        <f t="shared" si="1"/>
        <v>96.39</v>
      </c>
      <c r="F28" s="350"/>
      <c r="G28" s="351"/>
    </row>
    <row r="29" spans="1:7" ht="15" customHeight="1" x14ac:dyDescent="0.25">
      <c r="A29" s="191" t="s">
        <v>27</v>
      </c>
      <c r="B29" s="155" t="s">
        <v>20</v>
      </c>
      <c r="C29" s="156">
        <v>2.31</v>
      </c>
      <c r="D29" s="157">
        <v>169.78</v>
      </c>
      <c r="E29" s="156">
        <f t="shared" si="1"/>
        <v>172.09</v>
      </c>
      <c r="F29" s="350"/>
      <c r="G29" s="351"/>
    </row>
    <row r="30" spans="1:7" x14ac:dyDescent="0.25">
      <c r="A30" s="513" t="s">
        <v>28</v>
      </c>
      <c r="B30" s="474"/>
      <c r="C30" s="474"/>
      <c r="D30" s="474"/>
      <c r="E30" s="514"/>
      <c r="F30" s="351"/>
      <c r="G30" s="351"/>
    </row>
    <row r="31" spans="1:7" ht="33" customHeight="1" x14ac:dyDescent="0.25">
      <c r="A31" s="194" t="s">
        <v>29</v>
      </c>
      <c r="B31" s="161" t="s">
        <v>30</v>
      </c>
      <c r="C31" s="156"/>
      <c r="D31" s="157">
        <v>21.22</v>
      </c>
      <c r="E31" s="156">
        <f>C31+D31</f>
        <v>21.22</v>
      </c>
      <c r="F31" s="350"/>
      <c r="G31" s="351"/>
    </row>
    <row r="32" spans="1:7" ht="30.75" customHeight="1" x14ac:dyDescent="0.25">
      <c r="A32" s="195" t="s">
        <v>31</v>
      </c>
      <c r="B32" s="162" t="s">
        <v>32</v>
      </c>
      <c r="C32" s="156"/>
      <c r="D32" s="157">
        <v>21.22</v>
      </c>
      <c r="E32" s="156">
        <f>C32+D32</f>
        <v>21.22</v>
      </c>
      <c r="F32" s="350"/>
      <c r="G32" s="351"/>
    </row>
    <row r="33" spans="1:7" x14ac:dyDescent="0.25">
      <c r="A33" s="356" t="s">
        <v>288</v>
      </c>
      <c r="B33" s="352"/>
      <c r="C33" s="352"/>
      <c r="D33" s="352"/>
      <c r="E33" s="163"/>
      <c r="F33" s="352"/>
      <c r="G33" s="351"/>
    </row>
    <row r="34" spans="1:7" x14ac:dyDescent="0.25">
      <c r="A34" s="196" t="s">
        <v>289</v>
      </c>
      <c r="B34" s="107" t="s">
        <v>290</v>
      </c>
      <c r="C34" s="156">
        <v>6.22</v>
      </c>
      <c r="D34" s="157">
        <v>111.76</v>
      </c>
      <c r="E34" s="156">
        <f>C34+D34</f>
        <v>117.98</v>
      </c>
      <c r="F34" s="350"/>
      <c r="G34" s="351"/>
    </row>
    <row r="35" spans="1:7" x14ac:dyDescent="0.25">
      <c r="A35" s="196" t="s">
        <v>291</v>
      </c>
      <c r="B35" s="107" t="s">
        <v>292</v>
      </c>
      <c r="C35" s="156">
        <v>6.22</v>
      </c>
      <c r="D35" s="157">
        <v>111.76</v>
      </c>
      <c r="E35" s="156">
        <f t="shared" ref="E35:E40" si="2">C35+D35</f>
        <v>117.98</v>
      </c>
      <c r="F35" s="350"/>
      <c r="G35" s="351"/>
    </row>
    <row r="36" spans="1:7" x14ac:dyDescent="0.25">
      <c r="A36" s="196" t="s">
        <v>293</v>
      </c>
      <c r="B36" s="107" t="s">
        <v>294</v>
      </c>
      <c r="C36" s="156">
        <v>3.72</v>
      </c>
      <c r="D36" s="157">
        <v>189.02</v>
      </c>
      <c r="E36" s="156">
        <f t="shared" si="2"/>
        <v>192.74</v>
      </c>
      <c r="F36" s="350"/>
      <c r="G36" s="351"/>
    </row>
    <row r="37" spans="1:7" ht="30" x14ac:dyDescent="0.25">
      <c r="A37" s="197" t="s">
        <v>252</v>
      </c>
      <c r="B37" s="107" t="s">
        <v>307</v>
      </c>
      <c r="C37" s="166">
        <v>21.71</v>
      </c>
      <c r="D37" s="186">
        <v>231.05</v>
      </c>
      <c r="E37" s="166">
        <f t="shared" si="2"/>
        <v>252.76000000000002</v>
      </c>
      <c r="F37" s="353"/>
      <c r="G37" s="351"/>
    </row>
    <row r="38" spans="1:7" ht="30" x14ac:dyDescent="0.25">
      <c r="A38" s="196" t="s">
        <v>253</v>
      </c>
      <c r="B38" s="107" t="s">
        <v>308</v>
      </c>
      <c r="C38" s="166">
        <v>21.71</v>
      </c>
      <c r="D38" s="186">
        <v>259.88</v>
      </c>
      <c r="E38" s="166">
        <f t="shared" si="2"/>
        <v>281.58999999999997</v>
      </c>
      <c r="F38" s="353"/>
      <c r="G38" s="351"/>
    </row>
    <row r="39" spans="1:7" ht="75" x14ac:dyDescent="0.25">
      <c r="A39" s="196" t="s">
        <v>243</v>
      </c>
      <c r="B39" s="164" t="s">
        <v>373</v>
      </c>
      <c r="C39" s="165" t="s">
        <v>487</v>
      </c>
      <c r="D39" s="166">
        <v>322.14</v>
      </c>
      <c r="E39" s="166">
        <f>D39</f>
        <v>322.14</v>
      </c>
      <c r="F39" s="353"/>
      <c r="G39" s="351"/>
    </row>
    <row r="40" spans="1:7" ht="30" x14ac:dyDescent="0.25">
      <c r="A40" s="196" t="s">
        <v>246</v>
      </c>
      <c r="B40" s="167" t="s">
        <v>374</v>
      </c>
      <c r="C40" s="230">
        <v>18.489999999999998</v>
      </c>
      <c r="D40" s="166">
        <v>200.19</v>
      </c>
      <c r="E40" s="166">
        <f t="shared" si="2"/>
        <v>218.68</v>
      </c>
      <c r="F40" s="353"/>
      <c r="G40" s="351"/>
    </row>
    <row r="41" spans="1:7" ht="75" x14ac:dyDescent="0.25">
      <c r="A41" s="111" t="s">
        <v>247</v>
      </c>
      <c r="B41" s="111" t="s">
        <v>511</v>
      </c>
      <c r="C41" s="165" t="s">
        <v>487</v>
      </c>
      <c r="D41" s="168">
        <v>55.16</v>
      </c>
      <c r="E41" s="168">
        <f>D41</f>
        <v>55.16</v>
      </c>
      <c r="F41" s="354"/>
      <c r="G41" s="351"/>
    </row>
    <row r="42" spans="1:7" x14ac:dyDescent="0.25">
      <c r="F42" s="351"/>
      <c r="G42" s="351"/>
    </row>
    <row r="43" spans="1:7" x14ac:dyDescent="0.25">
      <c r="B43" s="99" t="s">
        <v>34</v>
      </c>
      <c r="D43" s="99" t="s">
        <v>549</v>
      </c>
    </row>
  </sheetData>
  <mergeCells count="7">
    <mergeCell ref="C2:E2"/>
    <mergeCell ref="A30:E30"/>
    <mergeCell ref="A7:E7"/>
    <mergeCell ref="A8:E8"/>
    <mergeCell ref="B12:E12"/>
    <mergeCell ref="B13:E13"/>
    <mergeCell ref="A21:B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34"/>
  <sheetViews>
    <sheetView view="pageBreakPreview" zoomScale="72" zoomScaleNormal="100" zoomScaleSheetLayoutView="72" workbookViewId="0">
      <selection activeCell="C17" sqref="C17:C19"/>
    </sheetView>
  </sheetViews>
  <sheetFormatPr defaultColWidth="9.140625" defaultRowHeight="18.75" x14ac:dyDescent="0.25"/>
  <cols>
    <col min="1" max="1" width="6.5703125" style="256" customWidth="1"/>
    <col min="2" max="2" width="92.140625" style="257" customWidth="1"/>
    <col min="3" max="3" width="27.85546875" style="297" customWidth="1"/>
    <col min="4" max="4" width="24.28515625" style="297" customWidth="1"/>
    <col min="5" max="5" width="25.85546875" style="297" customWidth="1"/>
    <col min="6" max="6" width="26.5703125" style="257" customWidth="1"/>
    <col min="7" max="16384" width="9.140625" style="257"/>
  </cols>
  <sheetData>
    <row r="1" spans="1:5" x14ac:dyDescent="0.3">
      <c r="C1" s="117"/>
      <c r="D1" s="258"/>
      <c r="E1" s="258" t="s">
        <v>0</v>
      </c>
    </row>
    <row r="2" spans="1:5" x14ac:dyDescent="0.3">
      <c r="C2" s="491" t="s">
        <v>864</v>
      </c>
      <c r="D2" s="491"/>
      <c r="E2" s="491"/>
    </row>
    <row r="3" spans="1:5" x14ac:dyDescent="0.3">
      <c r="C3" s="117"/>
      <c r="D3" s="258"/>
      <c r="E3" s="258" t="s">
        <v>1</v>
      </c>
    </row>
    <row r="4" spans="1:5" x14ac:dyDescent="0.3">
      <c r="C4" s="117"/>
      <c r="D4" s="258"/>
      <c r="E4" s="258" t="s">
        <v>412</v>
      </c>
    </row>
    <row r="5" spans="1:5" x14ac:dyDescent="0.3">
      <c r="C5" s="117"/>
      <c r="D5" s="258"/>
      <c r="E5" s="345" t="s">
        <v>1019</v>
      </c>
    </row>
    <row r="7" spans="1:5" x14ac:dyDescent="0.25">
      <c r="A7" s="527" t="s">
        <v>2</v>
      </c>
      <c r="B7" s="527"/>
      <c r="C7" s="527"/>
      <c r="D7" s="527"/>
      <c r="E7" s="527"/>
    </row>
    <row r="8" spans="1:5" ht="52.5" customHeight="1" x14ac:dyDescent="0.25">
      <c r="A8" s="528" t="s">
        <v>1020</v>
      </c>
      <c r="B8" s="528"/>
      <c r="C8" s="528"/>
      <c r="D8" s="528"/>
      <c r="E8" s="528"/>
    </row>
    <row r="9" spans="1:5" ht="56.25" x14ac:dyDescent="0.25">
      <c r="A9" s="259" t="s">
        <v>5</v>
      </c>
      <c r="B9" s="260" t="s">
        <v>6</v>
      </c>
      <c r="C9" s="126" t="s">
        <v>352</v>
      </c>
      <c r="D9" s="53" t="s">
        <v>831</v>
      </c>
      <c r="E9" s="126" t="s">
        <v>351</v>
      </c>
    </row>
    <row r="10" spans="1:5" x14ac:dyDescent="0.25">
      <c r="A10" s="259">
        <v>1</v>
      </c>
      <c r="B10" s="261">
        <v>2</v>
      </c>
      <c r="C10" s="262">
        <v>3</v>
      </c>
      <c r="D10" s="262">
        <v>4</v>
      </c>
      <c r="E10" s="262">
        <v>5</v>
      </c>
    </row>
    <row r="11" spans="1:5" s="264" customFormat="1" x14ac:dyDescent="0.25">
      <c r="A11" s="263" t="s">
        <v>261</v>
      </c>
      <c r="B11" s="529" t="s">
        <v>442</v>
      </c>
      <c r="C11" s="530"/>
      <c r="D11" s="530"/>
      <c r="E11" s="531"/>
    </row>
    <row r="12" spans="1:5" x14ac:dyDescent="0.25">
      <c r="A12" s="265" t="s">
        <v>318</v>
      </c>
      <c r="B12" s="245" t="s">
        <v>266</v>
      </c>
      <c r="C12" s="371">
        <v>4.68</v>
      </c>
      <c r="D12" s="115">
        <v>32.28</v>
      </c>
      <c r="E12" s="115">
        <f t="shared" ref="E12:E23" si="0">C12+D12</f>
        <v>36.96</v>
      </c>
    </row>
    <row r="13" spans="1:5" x14ac:dyDescent="0.25">
      <c r="A13" s="265" t="s">
        <v>142</v>
      </c>
      <c r="B13" s="245" t="s">
        <v>267</v>
      </c>
      <c r="C13" s="371">
        <v>24.77</v>
      </c>
      <c r="D13" s="115">
        <v>16.13</v>
      </c>
      <c r="E13" s="115">
        <f t="shared" si="0"/>
        <v>40.9</v>
      </c>
    </row>
    <row r="14" spans="1:5" ht="37.5" x14ac:dyDescent="0.25">
      <c r="A14" s="265" t="s">
        <v>319</v>
      </c>
      <c r="B14" s="245" t="s">
        <v>268</v>
      </c>
      <c r="C14" s="371">
        <v>4.68</v>
      </c>
      <c r="D14" s="115">
        <v>11.44</v>
      </c>
      <c r="E14" s="115">
        <f t="shared" si="0"/>
        <v>16.119999999999997</v>
      </c>
    </row>
    <row r="15" spans="1:5" x14ac:dyDescent="0.25">
      <c r="A15" s="265" t="s">
        <v>320</v>
      </c>
      <c r="B15" s="245" t="s">
        <v>414</v>
      </c>
      <c r="C15" s="371">
        <v>4.68</v>
      </c>
      <c r="D15" s="115">
        <v>32.28</v>
      </c>
      <c r="E15" s="115">
        <f t="shared" si="0"/>
        <v>36.96</v>
      </c>
    </row>
    <row r="16" spans="1:5" x14ac:dyDescent="0.25">
      <c r="A16" s="265" t="s">
        <v>321</v>
      </c>
      <c r="B16" s="245" t="s">
        <v>357</v>
      </c>
      <c r="C16" s="371">
        <v>25.79</v>
      </c>
      <c r="D16" s="115">
        <v>16.91</v>
      </c>
      <c r="E16" s="115">
        <f t="shared" si="0"/>
        <v>42.7</v>
      </c>
    </row>
    <row r="17" spans="1:6" x14ac:dyDescent="0.25">
      <c r="A17" s="265" t="s">
        <v>322</v>
      </c>
      <c r="B17" s="245" t="s">
        <v>433</v>
      </c>
      <c r="C17" s="371">
        <v>13.53</v>
      </c>
      <c r="D17" s="115">
        <v>18.350000000000001</v>
      </c>
      <c r="E17" s="115">
        <f>C17+D17</f>
        <v>31.880000000000003</v>
      </c>
    </row>
    <row r="18" spans="1:6" x14ac:dyDescent="0.25">
      <c r="A18" s="265" t="s">
        <v>323</v>
      </c>
      <c r="B18" s="245" t="s">
        <v>440</v>
      </c>
      <c r="C18" s="371">
        <v>5.85</v>
      </c>
      <c r="D18" s="115">
        <v>10.87</v>
      </c>
      <c r="E18" s="115">
        <f>C18+D18</f>
        <v>16.72</v>
      </c>
    </row>
    <row r="19" spans="1:6" x14ac:dyDescent="0.25">
      <c r="A19" s="265" t="s">
        <v>324</v>
      </c>
      <c r="B19" s="245" t="s">
        <v>441</v>
      </c>
      <c r="C19" s="371">
        <v>32.450000000000003</v>
      </c>
      <c r="D19" s="115">
        <v>25.82</v>
      </c>
      <c r="E19" s="115">
        <f>C19+D19</f>
        <v>58.27</v>
      </c>
    </row>
    <row r="20" spans="1:6" s="264" customFormat="1" x14ac:dyDescent="0.25">
      <c r="A20" s="266" t="s">
        <v>262</v>
      </c>
      <c r="B20" s="532" t="s">
        <v>434</v>
      </c>
      <c r="C20" s="533"/>
      <c r="D20" s="533"/>
      <c r="E20" s="534"/>
    </row>
    <row r="21" spans="1:6" ht="37.5" x14ac:dyDescent="0.25">
      <c r="A21" s="265" t="s">
        <v>145</v>
      </c>
      <c r="B21" s="245" t="s">
        <v>430</v>
      </c>
      <c r="C21" s="371">
        <v>30.26</v>
      </c>
      <c r="D21" s="115">
        <v>174.12</v>
      </c>
      <c r="E21" s="115">
        <f t="shared" si="0"/>
        <v>204.38</v>
      </c>
    </row>
    <row r="22" spans="1:6" ht="37.5" x14ac:dyDescent="0.25">
      <c r="A22" s="265" t="s">
        <v>325</v>
      </c>
      <c r="B22" s="245" t="s">
        <v>432</v>
      </c>
      <c r="C22" s="371">
        <v>30.26</v>
      </c>
      <c r="D22" s="115">
        <v>139.97999999999999</v>
      </c>
      <c r="E22" s="115">
        <f t="shared" si="0"/>
        <v>170.23999999999998</v>
      </c>
    </row>
    <row r="23" spans="1:6" ht="37.5" x14ac:dyDescent="0.25">
      <c r="A23" s="265" t="s">
        <v>326</v>
      </c>
      <c r="B23" s="245" t="s">
        <v>431</v>
      </c>
      <c r="C23" s="371">
        <v>56.63</v>
      </c>
      <c r="D23" s="115">
        <v>174.12</v>
      </c>
      <c r="E23" s="115">
        <f t="shared" si="0"/>
        <v>230.75</v>
      </c>
    </row>
    <row r="24" spans="1:6" s="264" customFormat="1" x14ac:dyDescent="0.25">
      <c r="A24" s="266" t="s">
        <v>263</v>
      </c>
      <c r="B24" s="532" t="s">
        <v>436</v>
      </c>
      <c r="C24" s="535"/>
      <c r="D24" s="535"/>
      <c r="E24" s="531"/>
    </row>
    <row r="25" spans="1:6" x14ac:dyDescent="0.25">
      <c r="A25" s="265" t="s">
        <v>191</v>
      </c>
      <c r="B25" s="245" t="s">
        <v>276</v>
      </c>
      <c r="C25" s="371">
        <v>7.37</v>
      </c>
      <c r="D25" s="115">
        <v>26.6</v>
      </c>
      <c r="E25" s="115">
        <f t="shared" ref="E25:E27" si="1">C25+D25</f>
        <v>33.97</v>
      </c>
      <c r="F25" s="115"/>
    </row>
    <row r="26" spans="1:6" x14ac:dyDescent="0.25">
      <c r="A26" s="265" t="s">
        <v>327</v>
      </c>
      <c r="B26" s="245" t="s">
        <v>303</v>
      </c>
      <c r="C26" s="371">
        <v>24.49</v>
      </c>
      <c r="D26" s="115">
        <v>79.989999999999995</v>
      </c>
      <c r="E26" s="115">
        <f t="shared" si="1"/>
        <v>104.47999999999999</v>
      </c>
      <c r="F26" s="115"/>
    </row>
    <row r="27" spans="1:6" ht="38.25" customHeight="1" x14ac:dyDescent="0.25">
      <c r="A27" s="265" t="s">
        <v>328</v>
      </c>
      <c r="B27" s="245" t="s">
        <v>304</v>
      </c>
      <c r="C27" s="371">
        <v>4.75</v>
      </c>
      <c r="D27" s="115">
        <v>79.989999999999995</v>
      </c>
      <c r="E27" s="115">
        <f t="shared" si="1"/>
        <v>84.74</v>
      </c>
      <c r="F27" s="115"/>
    </row>
    <row r="28" spans="1:6" ht="75" x14ac:dyDescent="0.25">
      <c r="A28" s="265" t="s">
        <v>329</v>
      </c>
      <c r="B28" s="245" t="s">
        <v>314</v>
      </c>
      <c r="C28" s="372" t="s">
        <v>301</v>
      </c>
      <c r="D28" s="115">
        <v>292.27</v>
      </c>
      <c r="E28" s="115">
        <f>D28</f>
        <v>292.27</v>
      </c>
      <c r="F28" s="115"/>
    </row>
    <row r="29" spans="1:6" x14ac:dyDescent="0.25">
      <c r="A29" s="265" t="s">
        <v>330</v>
      </c>
      <c r="B29" s="245" t="s">
        <v>424</v>
      </c>
      <c r="C29" s="371">
        <v>157.76</v>
      </c>
      <c r="D29" s="115">
        <v>68.47</v>
      </c>
      <c r="E29" s="115">
        <f>C29+D29</f>
        <v>226.23</v>
      </c>
      <c r="F29" s="115"/>
    </row>
    <row r="30" spans="1:6" x14ac:dyDescent="0.25">
      <c r="A30" s="265" t="s">
        <v>331</v>
      </c>
      <c r="B30" s="245" t="s">
        <v>348</v>
      </c>
      <c r="C30" s="371">
        <v>40.35</v>
      </c>
      <c r="D30" s="115">
        <v>12.26</v>
      </c>
      <c r="E30" s="115">
        <f>C30+D30</f>
        <v>52.61</v>
      </c>
      <c r="F30" s="115"/>
    </row>
    <row r="31" spans="1:6" x14ac:dyDescent="0.25">
      <c r="A31" s="265" t="s">
        <v>332</v>
      </c>
      <c r="B31" s="245" t="s">
        <v>355</v>
      </c>
      <c r="C31" s="371"/>
      <c r="D31" s="115">
        <v>231.46</v>
      </c>
      <c r="E31" s="115">
        <f t="shared" ref="E31:E32" si="2">C31+D31</f>
        <v>231.46</v>
      </c>
      <c r="F31" s="115"/>
    </row>
    <row r="32" spans="1:6" x14ac:dyDescent="0.25">
      <c r="A32" s="265" t="s">
        <v>333</v>
      </c>
      <c r="B32" s="245" t="s">
        <v>356</v>
      </c>
      <c r="C32" s="267"/>
      <c r="D32" s="115">
        <v>256.23</v>
      </c>
      <c r="E32" s="115">
        <f t="shared" si="2"/>
        <v>256.23</v>
      </c>
      <c r="F32" s="115"/>
    </row>
    <row r="33" spans="1:5" s="264" customFormat="1" x14ac:dyDescent="0.25">
      <c r="A33" s="266" t="s">
        <v>437</v>
      </c>
      <c r="B33" s="532" t="s">
        <v>435</v>
      </c>
      <c r="C33" s="536"/>
      <c r="D33" s="536"/>
      <c r="E33" s="537"/>
    </row>
    <row r="34" spans="1:5" x14ac:dyDescent="0.25">
      <c r="A34" s="265" t="s">
        <v>335</v>
      </c>
      <c r="B34" s="245" t="s">
        <v>433</v>
      </c>
      <c r="C34" s="371">
        <v>14.69</v>
      </c>
      <c r="D34" s="115">
        <v>26.63</v>
      </c>
      <c r="E34" s="115">
        <f>C34+D34</f>
        <v>41.32</v>
      </c>
    </row>
    <row r="35" spans="1:5" x14ac:dyDescent="0.25">
      <c r="A35" s="265" t="s">
        <v>438</v>
      </c>
      <c r="B35" s="245" t="s">
        <v>440</v>
      </c>
      <c r="C35" s="371">
        <v>6.45</v>
      </c>
      <c r="D35" s="115">
        <v>15.02</v>
      </c>
      <c r="E35" s="115">
        <f>C35+D35</f>
        <v>21.47</v>
      </c>
    </row>
    <row r="36" spans="1:5" x14ac:dyDescent="0.25">
      <c r="A36" s="265" t="s">
        <v>439</v>
      </c>
      <c r="B36" s="245" t="s">
        <v>441</v>
      </c>
      <c r="C36" s="371">
        <v>31.21</v>
      </c>
      <c r="D36" s="115">
        <v>38.24</v>
      </c>
      <c r="E36" s="115">
        <f>C36+D36</f>
        <v>69.45</v>
      </c>
    </row>
    <row r="37" spans="1:5" s="264" customFormat="1" x14ac:dyDescent="0.25">
      <c r="A37" s="266" t="s">
        <v>337</v>
      </c>
      <c r="B37" s="532" t="s">
        <v>797</v>
      </c>
      <c r="C37" s="535"/>
      <c r="D37" s="535"/>
      <c r="E37" s="531"/>
    </row>
    <row r="38" spans="1:5" x14ac:dyDescent="0.25">
      <c r="A38" s="268" t="s">
        <v>639</v>
      </c>
      <c r="B38" s="269" t="s">
        <v>582</v>
      </c>
      <c r="C38" s="459">
        <v>129.66999999999999</v>
      </c>
      <c r="D38" s="115">
        <v>480.92</v>
      </c>
      <c r="E38" s="115">
        <f t="shared" ref="E38:E62" si="3">C38+D38</f>
        <v>610.59</v>
      </c>
    </row>
    <row r="39" spans="1:5" x14ac:dyDescent="0.25">
      <c r="A39" s="268" t="s">
        <v>640</v>
      </c>
      <c r="B39" s="270" t="s">
        <v>583</v>
      </c>
      <c r="C39" s="459">
        <v>129.66999999999999</v>
      </c>
      <c r="D39" s="115">
        <v>428.43</v>
      </c>
      <c r="E39" s="115">
        <f t="shared" si="3"/>
        <v>558.1</v>
      </c>
    </row>
    <row r="40" spans="1:5" ht="37.5" x14ac:dyDescent="0.25">
      <c r="A40" s="268" t="s">
        <v>641</v>
      </c>
      <c r="B40" s="270" t="s">
        <v>584</v>
      </c>
      <c r="C40" s="450"/>
      <c r="D40" s="115">
        <v>502.68</v>
      </c>
      <c r="E40" s="115">
        <f t="shared" si="3"/>
        <v>502.68</v>
      </c>
    </row>
    <row r="41" spans="1:5" ht="37.5" x14ac:dyDescent="0.25">
      <c r="A41" s="268" t="s">
        <v>642</v>
      </c>
      <c r="B41" s="270" t="s">
        <v>585</v>
      </c>
      <c r="C41" s="450"/>
      <c r="D41" s="115">
        <v>502.68</v>
      </c>
      <c r="E41" s="115">
        <f t="shared" si="3"/>
        <v>502.68</v>
      </c>
    </row>
    <row r="42" spans="1:5" ht="37.5" x14ac:dyDescent="0.25">
      <c r="A42" s="268" t="s">
        <v>643</v>
      </c>
      <c r="B42" s="270" t="s">
        <v>586</v>
      </c>
      <c r="C42" s="450"/>
      <c r="D42" s="115">
        <v>505.68</v>
      </c>
      <c r="E42" s="115">
        <f t="shared" si="3"/>
        <v>505.68</v>
      </c>
    </row>
    <row r="43" spans="1:5" ht="37.5" x14ac:dyDescent="0.25">
      <c r="A43" s="268" t="s">
        <v>644</v>
      </c>
      <c r="B43" s="269" t="s">
        <v>587</v>
      </c>
      <c r="C43" s="460">
        <v>85.05</v>
      </c>
      <c r="D43" s="115">
        <v>323.49</v>
      </c>
      <c r="E43" s="115">
        <f>C43+D43</f>
        <v>408.54</v>
      </c>
    </row>
    <row r="44" spans="1:5" ht="37.5" x14ac:dyDescent="0.25">
      <c r="A44" s="268" t="s">
        <v>645</v>
      </c>
      <c r="B44" s="269" t="s">
        <v>588</v>
      </c>
      <c r="C44" s="460">
        <v>85.05</v>
      </c>
      <c r="D44" s="115">
        <v>323.49</v>
      </c>
      <c r="E44" s="115">
        <f>C44+D44</f>
        <v>408.54</v>
      </c>
    </row>
    <row r="45" spans="1:5" ht="37.5" x14ac:dyDescent="0.25">
      <c r="A45" s="268" t="s">
        <v>646</v>
      </c>
      <c r="B45" s="269" t="s">
        <v>589</v>
      </c>
      <c r="C45" s="460">
        <v>85.05</v>
      </c>
      <c r="D45" s="115">
        <v>402.17</v>
      </c>
      <c r="E45" s="115">
        <f t="shared" si="3"/>
        <v>487.22</v>
      </c>
    </row>
    <row r="46" spans="1:5" x14ac:dyDescent="0.25">
      <c r="A46" s="268" t="s">
        <v>647</v>
      </c>
      <c r="B46" s="269" t="s">
        <v>590</v>
      </c>
      <c r="C46" s="373"/>
      <c r="D46" s="115">
        <v>323.49</v>
      </c>
      <c r="E46" s="115">
        <f t="shared" si="3"/>
        <v>323.49</v>
      </c>
    </row>
    <row r="47" spans="1:5" ht="37.5" x14ac:dyDescent="0.25">
      <c r="A47" s="268" t="s">
        <v>648</v>
      </c>
      <c r="B47" s="269" t="s">
        <v>591</v>
      </c>
      <c r="C47" s="461">
        <v>21.46</v>
      </c>
      <c r="D47" s="115">
        <v>699</v>
      </c>
      <c r="E47" s="115">
        <f t="shared" si="3"/>
        <v>720.46</v>
      </c>
    </row>
    <row r="48" spans="1:5" ht="37.5" x14ac:dyDescent="0.25">
      <c r="A48" s="268" t="s">
        <v>649</v>
      </c>
      <c r="B48" s="269" t="s">
        <v>592</v>
      </c>
      <c r="C48" s="461">
        <v>21.46</v>
      </c>
      <c r="D48" s="115">
        <v>699</v>
      </c>
      <c r="E48" s="115">
        <f t="shared" si="3"/>
        <v>720.46</v>
      </c>
    </row>
    <row r="49" spans="1:6" ht="37.5" x14ac:dyDescent="0.25">
      <c r="A49" s="268" t="s">
        <v>650</v>
      </c>
      <c r="B49" s="269" t="s">
        <v>593</v>
      </c>
      <c r="C49" s="461">
        <v>21.46</v>
      </c>
      <c r="D49" s="115">
        <v>871.56</v>
      </c>
      <c r="E49" s="115">
        <f t="shared" si="3"/>
        <v>893.02</v>
      </c>
    </row>
    <row r="50" spans="1:6" ht="37.5" x14ac:dyDescent="0.25">
      <c r="A50" s="268" t="s">
        <v>651</v>
      </c>
      <c r="B50" s="269" t="s">
        <v>594</v>
      </c>
      <c r="C50" s="371"/>
      <c r="D50" s="115">
        <v>1147.82</v>
      </c>
      <c r="E50" s="115">
        <f t="shared" si="3"/>
        <v>1147.82</v>
      </c>
    </row>
    <row r="51" spans="1:6" ht="37.5" x14ac:dyDescent="0.25">
      <c r="A51" s="268" t="s">
        <v>652</v>
      </c>
      <c r="B51" s="269" t="s">
        <v>595</v>
      </c>
      <c r="C51" s="371"/>
      <c r="D51" s="115">
        <v>699</v>
      </c>
      <c r="E51" s="115">
        <f t="shared" si="3"/>
        <v>699</v>
      </c>
    </row>
    <row r="52" spans="1:6" x14ac:dyDescent="0.25">
      <c r="A52" s="268" t="s">
        <v>653</v>
      </c>
      <c r="B52" s="271" t="s">
        <v>302</v>
      </c>
      <c r="C52" s="371">
        <v>5.18</v>
      </c>
      <c r="D52" s="115">
        <v>70.209999999999994</v>
      </c>
      <c r="E52" s="115">
        <f>C52+D52</f>
        <v>75.389999999999986</v>
      </c>
    </row>
    <row r="53" spans="1:6" ht="37.5" x14ac:dyDescent="0.25">
      <c r="A53" s="268" t="s">
        <v>654</v>
      </c>
      <c r="B53" s="269" t="s">
        <v>596</v>
      </c>
      <c r="C53" s="371">
        <v>4.2300000000000004</v>
      </c>
      <c r="D53" s="115">
        <v>70.209999999999994</v>
      </c>
      <c r="E53" s="115">
        <f>C53+D53</f>
        <v>74.44</v>
      </c>
    </row>
    <row r="54" spans="1:6" ht="37.5" x14ac:dyDescent="0.25">
      <c r="A54" s="268" t="s">
        <v>655</v>
      </c>
      <c r="B54" s="272" t="s">
        <v>597</v>
      </c>
      <c r="C54" s="371"/>
      <c r="D54" s="115">
        <v>14.72</v>
      </c>
      <c r="E54" s="115">
        <f>C54+D54</f>
        <v>14.72</v>
      </c>
    </row>
    <row r="55" spans="1:6" x14ac:dyDescent="0.25">
      <c r="A55" s="268" t="s">
        <v>656</v>
      </c>
      <c r="B55" s="269" t="s">
        <v>429</v>
      </c>
      <c r="C55" s="371">
        <v>28.21</v>
      </c>
      <c r="D55" s="115">
        <v>131.61000000000001</v>
      </c>
      <c r="E55" s="115">
        <f t="shared" si="3"/>
        <v>159.82000000000002</v>
      </c>
    </row>
    <row r="56" spans="1:6" ht="37.5" x14ac:dyDescent="0.25">
      <c r="A56" s="268" t="s">
        <v>657</v>
      </c>
      <c r="B56" s="269" t="s">
        <v>598</v>
      </c>
      <c r="C56" s="371">
        <v>4.62</v>
      </c>
      <c r="D56" s="115">
        <v>36.78</v>
      </c>
      <c r="E56" s="115">
        <f t="shared" si="3"/>
        <v>41.4</v>
      </c>
    </row>
    <row r="57" spans="1:6" ht="37.5" x14ac:dyDescent="0.25">
      <c r="A57" s="268" t="s">
        <v>658</v>
      </c>
      <c r="B57" s="270" t="s">
        <v>599</v>
      </c>
      <c r="C57" s="371">
        <v>12.08</v>
      </c>
      <c r="D57" s="115">
        <v>92.68</v>
      </c>
      <c r="E57" s="115">
        <f t="shared" si="3"/>
        <v>104.76</v>
      </c>
    </row>
    <row r="58" spans="1:6" ht="37.5" x14ac:dyDescent="0.25">
      <c r="A58" s="268" t="s">
        <v>659</v>
      </c>
      <c r="B58" s="270" t="s">
        <v>600</v>
      </c>
      <c r="C58" s="371">
        <v>13.5</v>
      </c>
      <c r="D58" s="115">
        <v>92.68</v>
      </c>
      <c r="E58" s="115">
        <f t="shared" si="3"/>
        <v>106.18</v>
      </c>
    </row>
    <row r="59" spans="1:6" x14ac:dyDescent="0.25">
      <c r="A59" s="268" t="s">
        <v>660</v>
      </c>
      <c r="B59" s="271" t="s">
        <v>316</v>
      </c>
      <c r="C59" s="371">
        <v>5.24</v>
      </c>
      <c r="D59" s="115">
        <v>51.48</v>
      </c>
      <c r="E59" s="115">
        <f t="shared" si="3"/>
        <v>56.72</v>
      </c>
    </row>
    <row r="60" spans="1:6" x14ac:dyDescent="0.25">
      <c r="A60" s="268" t="s">
        <v>661</v>
      </c>
      <c r="B60" s="270" t="s">
        <v>556</v>
      </c>
      <c r="C60" s="371"/>
      <c r="D60" s="115">
        <v>131.61000000000001</v>
      </c>
      <c r="E60" s="115">
        <f t="shared" si="3"/>
        <v>131.61000000000001</v>
      </c>
    </row>
    <row r="61" spans="1:6" x14ac:dyDescent="0.25">
      <c r="A61" s="268" t="s">
        <v>662</v>
      </c>
      <c r="B61" s="270" t="s">
        <v>610</v>
      </c>
      <c r="C61" s="371"/>
      <c r="D61" s="115">
        <v>131.61000000000001</v>
      </c>
      <c r="E61" s="115">
        <f t="shared" si="3"/>
        <v>131.61000000000001</v>
      </c>
      <c r="F61" s="273"/>
    </row>
    <row r="62" spans="1:6" x14ac:dyDescent="0.25">
      <c r="A62" s="268" t="s">
        <v>663</v>
      </c>
      <c r="B62" s="270" t="s">
        <v>604</v>
      </c>
      <c r="C62" s="374"/>
      <c r="D62" s="115">
        <v>377.26</v>
      </c>
      <c r="E62" s="115">
        <f t="shared" si="3"/>
        <v>377.26</v>
      </c>
    </row>
    <row r="63" spans="1:6" ht="30" customHeight="1" x14ac:dyDescent="0.25">
      <c r="A63" s="268" t="s">
        <v>664</v>
      </c>
      <c r="B63" s="270" t="s">
        <v>605</v>
      </c>
      <c r="C63" s="371"/>
      <c r="D63" s="115">
        <v>480.92</v>
      </c>
      <c r="E63" s="115">
        <f t="shared" ref="E63:E82" si="4">C63+D63</f>
        <v>480.92</v>
      </c>
    </row>
    <row r="64" spans="1:6" ht="21.75" customHeight="1" x14ac:dyDescent="0.25">
      <c r="A64" s="268" t="s">
        <v>665</v>
      </c>
      <c r="B64" s="270" t="s">
        <v>606</v>
      </c>
      <c r="C64" s="371"/>
      <c r="D64" s="115">
        <v>257.95999999999998</v>
      </c>
      <c r="E64" s="115">
        <f t="shared" si="4"/>
        <v>257.95999999999998</v>
      </c>
    </row>
    <row r="65" spans="1:5" ht="20.25" customHeight="1" x14ac:dyDescent="0.25">
      <c r="A65" s="268" t="s">
        <v>666</v>
      </c>
      <c r="B65" s="271" t="s">
        <v>607</v>
      </c>
      <c r="C65" s="371"/>
      <c r="D65" s="115">
        <v>163.94</v>
      </c>
      <c r="E65" s="115">
        <f t="shared" si="4"/>
        <v>163.94</v>
      </c>
    </row>
    <row r="66" spans="1:5" ht="24.75" customHeight="1" x14ac:dyDescent="0.25">
      <c r="A66" s="268" t="s">
        <v>667</v>
      </c>
      <c r="B66" s="274" t="s">
        <v>608</v>
      </c>
      <c r="C66" s="371"/>
      <c r="D66" s="115">
        <v>218.62</v>
      </c>
      <c r="E66" s="115">
        <f t="shared" si="4"/>
        <v>218.62</v>
      </c>
    </row>
    <row r="67" spans="1:5" ht="27" customHeight="1" x14ac:dyDescent="0.25">
      <c r="A67" s="268" t="s">
        <v>668</v>
      </c>
      <c r="B67" s="269" t="s">
        <v>609</v>
      </c>
      <c r="C67" s="371"/>
      <c r="D67" s="115">
        <v>257.95999999999998</v>
      </c>
      <c r="E67" s="115">
        <f t="shared" si="4"/>
        <v>257.95999999999998</v>
      </c>
    </row>
    <row r="68" spans="1:5" ht="27" customHeight="1" x14ac:dyDescent="0.25">
      <c r="A68" s="268" t="s">
        <v>669</v>
      </c>
      <c r="B68" s="269" t="s">
        <v>611</v>
      </c>
      <c r="C68" s="371"/>
      <c r="D68" s="115">
        <v>559.57000000000005</v>
      </c>
      <c r="E68" s="115">
        <f t="shared" si="4"/>
        <v>559.57000000000005</v>
      </c>
    </row>
    <row r="69" spans="1:5" ht="24" customHeight="1" x14ac:dyDescent="0.25">
      <c r="A69" s="268" t="s">
        <v>670</v>
      </c>
      <c r="B69" s="274" t="s">
        <v>612</v>
      </c>
      <c r="C69" s="371"/>
      <c r="D69" s="115">
        <v>664.42</v>
      </c>
      <c r="E69" s="115">
        <f t="shared" si="4"/>
        <v>664.42</v>
      </c>
    </row>
    <row r="70" spans="1:5" ht="37.5" customHeight="1" x14ac:dyDescent="0.25">
      <c r="A70" s="268" t="s">
        <v>671</v>
      </c>
      <c r="B70" s="269" t="s">
        <v>613</v>
      </c>
      <c r="C70" s="371"/>
      <c r="D70" s="115">
        <v>638.26</v>
      </c>
      <c r="E70" s="115">
        <f t="shared" si="4"/>
        <v>638.26</v>
      </c>
    </row>
    <row r="71" spans="1:5" ht="26.25" customHeight="1" x14ac:dyDescent="0.25">
      <c r="A71" s="268" t="s">
        <v>672</v>
      </c>
      <c r="B71" s="275" t="s">
        <v>614</v>
      </c>
      <c r="C71" s="371"/>
      <c r="D71" s="115">
        <v>638.26</v>
      </c>
      <c r="E71" s="115">
        <f t="shared" si="4"/>
        <v>638.26</v>
      </c>
    </row>
    <row r="72" spans="1:5" ht="24.75" customHeight="1" x14ac:dyDescent="0.25">
      <c r="A72" s="268" t="s">
        <v>673</v>
      </c>
      <c r="B72" s="274" t="s">
        <v>601</v>
      </c>
      <c r="C72" s="371">
        <v>4.62</v>
      </c>
      <c r="D72" s="115">
        <v>34.869999999999997</v>
      </c>
      <c r="E72" s="115">
        <f t="shared" si="4"/>
        <v>39.489999999999995</v>
      </c>
    </row>
    <row r="73" spans="1:5" ht="24" customHeight="1" x14ac:dyDescent="0.25">
      <c r="A73" s="268" t="s">
        <v>674</v>
      </c>
      <c r="B73" s="269" t="s">
        <v>425</v>
      </c>
      <c r="C73" s="371">
        <v>6.09</v>
      </c>
      <c r="D73" s="115">
        <v>19.55</v>
      </c>
      <c r="E73" s="115">
        <f t="shared" si="4"/>
        <v>25.64</v>
      </c>
    </row>
    <row r="74" spans="1:5" ht="29.25" customHeight="1" x14ac:dyDescent="0.25">
      <c r="A74" s="268" t="s">
        <v>675</v>
      </c>
      <c r="B74" s="269" t="s">
        <v>426</v>
      </c>
      <c r="C74" s="371">
        <v>1.81</v>
      </c>
      <c r="D74" s="115">
        <v>9.7799999999999994</v>
      </c>
      <c r="E74" s="115">
        <f t="shared" si="4"/>
        <v>11.59</v>
      </c>
    </row>
    <row r="75" spans="1:5" ht="31.5" customHeight="1" x14ac:dyDescent="0.25">
      <c r="A75" s="268" t="s">
        <v>676</v>
      </c>
      <c r="B75" s="269" t="s">
        <v>427</v>
      </c>
      <c r="C75" s="371">
        <v>3.39</v>
      </c>
      <c r="D75" s="115">
        <v>19.55</v>
      </c>
      <c r="E75" s="115">
        <f t="shared" si="4"/>
        <v>22.94</v>
      </c>
    </row>
    <row r="76" spans="1:5" ht="24.75" customHeight="1" x14ac:dyDescent="0.25">
      <c r="A76" s="268" t="s">
        <v>677</v>
      </c>
      <c r="B76" s="269" t="s">
        <v>428</v>
      </c>
      <c r="C76" s="371"/>
      <c r="D76" s="115">
        <v>19.55</v>
      </c>
      <c r="E76" s="115">
        <f t="shared" si="4"/>
        <v>19.55</v>
      </c>
    </row>
    <row r="77" spans="1:5" ht="24.75" customHeight="1" x14ac:dyDescent="0.25">
      <c r="A77" s="268" t="s">
        <v>678</v>
      </c>
      <c r="B77" s="269" t="s">
        <v>615</v>
      </c>
      <c r="C77" s="371"/>
      <c r="D77" s="115">
        <v>56</v>
      </c>
      <c r="E77" s="115">
        <f t="shared" si="4"/>
        <v>56</v>
      </c>
    </row>
    <row r="78" spans="1:5" ht="26.25" customHeight="1" x14ac:dyDescent="0.25">
      <c r="A78" s="268" t="s">
        <v>679</v>
      </c>
      <c r="B78" s="276" t="s">
        <v>602</v>
      </c>
      <c r="C78" s="371">
        <v>1.58</v>
      </c>
      <c r="D78" s="115">
        <v>5.76</v>
      </c>
      <c r="E78" s="115">
        <f t="shared" si="4"/>
        <v>7.34</v>
      </c>
    </row>
    <row r="79" spans="1:5" ht="24" customHeight="1" x14ac:dyDescent="0.25">
      <c r="A79" s="268" t="s">
        <v>680</v>
      </c>
      <c r="B79" s="271" t="s">
        <v>315</v>
      </c>
      <c r="C79" s="371">
        <v>2.57</v>
      </c>
      <c r="D79" s="115">
        <v>12.66</v>
      </c>
      <c r="E79" s="115">
        <f t="shared" si="4"/>
        <v>15.23</v>
      </c>
    </row>
    <row r="80" spans="1:5" ht="23.25" customHeight="1" x14ac:dyDescent="0.25">
      <c r="A80" s="268" t="s">
        <v>681</v>
      </c>
      <c r="B80" s="271" t="s">
        <v>603</v>
      </c>
      <c r="C80" s="371">
        <v>1.55</v>
      </c>
      <c r="D80" s="115">
        <v>12.66</v>
      </c>
      <c r="E80" s="115">
        <f t="shared" si="4"/>
        <v>14.21</v>
      </c>
    </row>
    <row r="81" spans="1:5" ht="42.75" customHeight="1" x14ac:dyDescent="0.25">
      <c r="A81" s="268" t="s">
        <v>682</v>
      </c>
      <c r="B81" s="271" t="s">
        <v>317</v>
      </c>
      <c r="C81" s="371"/>
      <c r="D81" s="115">
        <v>322.22000000000003</v>
      </c>
      <c r="E81" s="115">
        <f t="shared" si="4"/>
        <v>322.22000000000003</v>
      </c>
    </row>
    <row r="82" spans="1:5" ht="42.75" customHeight="1" x14ac:dyDescent="0.25">
      <c r="A82" s="268" t="s">
        <v>981</v>
      </c>
      <c r="B82" s="276" t="s">
        <v>982</v>
      </c>
      <c r="C82" s="371"/>
      <c r="D82" s="115">
        <v>350.52</v>
      </c>
      <c r="E82" s="115">
        <f t="shared" si="4"/>
        <v>350.52</v>
      </c>
    </row>
    <row r="83" spans="1:5" s="264" customFormat="1" x14ac:dyDescent="0.25">
      <c r="A83" s="277" t="s">
        <v>726</v>
      </c>
      <c r="B83" s="532" t="s">
        <v>334</v>
      </c>
      <c r="C83" s="530"/>
      <c r="D83" s="530"/>
      <c r="E83" s="531"/>
    </row>
    <row r="84" spans="1:5" x14ac:dyDescent="0.25">
      <c r="A84" s="278" t="s">
        <v>727</v>
      </c>
      <c r="B84" s="279" t="s">
        <v>523</v>
      </c>
      <c r="C84" s="342">
        <v>4.46</v>
      </c>
      <c r="D84" s="280">
        <v>4.07</v>
      </c>
      <c r="E84" s="96">
        <f>C84+D84</f>
        <v>8.5300000000000011</v>
      </c>
    </row>
    <row r="85" spans="1:5" x14ac:dyDescent="0.25">
      <c r="A85" s="278" t="s">
        <v>728</v>
      </c>
      <c r="B85" s="281" t="s">
        <v>524</v>
      </c>
      <c r="C85" s="342">
        <v>1.95</v>
      </c>
      <c r="D85" s="282">
        <v>2.7</v>
      </c>
      <c r="E85" s="96">
        <f t="shared" ref="E85:E103" si="5">C85+D85</f>
        <v>4.6500000000000004</v>
      </c>
    </row>
    <row r="86" spans="1:5" x14ac:dyDescent="0.25">
      <c r="A86" s="278" t="s">
        <v>729</v>
      </c>
      <c r="B86" s="281" t="s">
        <v>525</v>
      </c>
      <c r="C86" s="342">
        <v>1.69</v>
      </c>
      <c r="D86" s="280">
        <v>1.89</v>
      </c>
      <c r="E86" s="96">
        <f t="shared" si="5"/>
        <v>3.58</v>
      </c>
    </row>
    <row r="87" spans="1:5" x14ac:dyDescent="0.25">
      <c r="A87" s="278" t="s">
        <v>730</v>
      </c>
      <c r="B87" s="281" t="s">
        <v>526</v>
      </c>
      <c r="C87" s="342">
        <v>1.74</v>
      </c>
      <c r="D87" s="280">
        <v>1.89</v>
      </c>
      <c r="E87" s="96">
        <f t="shared" si="5"/>
        <v>3.63</v>
      </c>
    </row>
    <row r="88" spans="1:5" x14ac:dyDescent="0.25">
      <c r="A88" s="278" t="s">
        <v>731</v>
      </c>
      <c r="B88" s="281" t="s">
        <v>539</v>
      </c>
      <c r="C88" s="342">
        <v>1.98</v>
      </c>
      <c r="D88" s="280">
        <v>4.0599999999999996</v>
      </c>
      <c r="E88" s="96">
        <f>C88+D88</f>
        <v>6.0399999999999991</v>
      </c>
    </row>
    <row r="89" spans="1:5" x14ac:dyDescent="0.25">
      <c r="A89" s="278" t="s">
        <v>732</v>
      </c>
      <c r="B89" s="281" t="s">
        <v>527</v>
      </c>
      <c r="C89" s="342">
        <v>5.13</v>
      </c>
      <c r="D89" s="282">
        <v>8.1</v>
      </c>
      <c r="E89" s="96">
        <f t="shared" si="5"/>
        <v>13.23</v>
      </c>
    </row>
    <row r="90" spans="1:5" x14ac:dyDescent="0.25">
      <c r="A90" s="278" t="s">
        <v>733</v>
      </c>
      <c r="B90" s="281" t="s">
        <v>528</v>
      </c>
      <c r="C90" s="342">
        <v>1.7</v>
      </c>
      <c r="D90" s="282">
        <v>5.4</v>
      </c>
      <c r="E90" s="96">
        <f t="shared" si="5"/>
        <v>7.1000000000000005</v>
      </c>
    </row>
    <row r="91" spans="1:5" x14ac:dyDescent="0.25">
      <c r="A91" s="278" t="s">
        <v>734</v>
      </c>
      <c r="B91" s="281" t="s">
        <v>529</v>
      </c>
      <c r="C91" s="342">
        <v>3.84</v>
      </c>
      <c r="D91" s="280">
        <v>12.23</v>
      </c>
      <c r="E91" s="96">
        <f t="shared" si="5"/>
        <v>16.07</v>
      </c>
    </row>
    <row r="92" spans="1:5" x14ac:dyDescent="0.25">
      <c r="A92" s="278" t="s">
        <v>735</v>
      </c>
      <c r="B92" s="281" t="s">
        <v>534</v>
      </c>
      <c r="C92" s="342">
        <v>0.2</v>
      </c>
      <c r="D92" s="280">
        <v>1.35</v>
      </c>
      <c r="E92" s="96">
        <f>C92+D92</f>
        <v>1.55</v>
      </c>
    </row>
    <row r="93" spans="1:5" x14ac:dyDescent="0.25">
      <c r="A93" s="278" t="s">
        <v>736</v>
      </c>
      <c r="B93" s="281" t="s">
        <v>532</v>
      </c>
      <c r="C93" s="342">
        <v>70.81</v>
      </c>
      <c r="D93" s="280">
        <v>28.49</v>
      </c>
      <c r="E93" s="96">
        <f>C93+D93</f>
        <v>99.3</v>
      </c>
    </row>
    <row r="94" spans="1:5" x14ac:dyDescent="0.25">
      <c r="A94" s="278" t="s">
        <v>737</v>
      </c>
      <c r="B94" s="281" t="s">
        <v>533</v>
      </c>
      <c r="C94" s="342">
        <v>3.62</v>
      </c>
      <c r="D94" s="280">
        <v>5.41</v>
      </c>
      <c r="E94" s="96">
        <f>C94+D94</f>
        <v>9.0300000000000011</v>
      </c>
    </row>
    <row r="95" spans="1:5" ht="37.5" x14ac:dyDescent="0.25">
      <c r="A95" s="278" t="s">
        <v>738</v>
      </c>
      <c r="B95" s="281" t="s">
        <v>530</v>
      </c>
      <c r="C95" s="342">
        <v>2.67</v>
      </c>
      <c r="D95" s="280">
        <v>4.0599999999999996</v>
      </c>
      <c r="E95" s="96">
        <f t="shared" si="5"/>
        <v>6.7299999999999995</v>
      </c>
    </row>
    <row r="96" spans="1:5" ht="37.5" x14ac:dyDescent="0.25">
      <c r="A96" s="278" t="s">
        <v>739</v>
      </c>
      <c r="B96" s="281" t="s">
        <v>531</v>
      </c>
      <c r="C96" s="342"/>
      <c r="D96" s="282">
        <v>16.2</v>
      </c>
      <c r="E96" s="96">
        <f t="shared" si="5"/>
        <v>16.2</v>
      </c>
    </row>
    <row r="97" spans="1:6" x14ac:dyDescent="0.25">
      <c r="A97" s="278" t="s">
        <v>740</v>
      </c>
      <c r="B97" s="281" t="s">
        <v>537</v>
      </c>
      <c r="C97" s="342">
        <v>9.1199999999999992</v>
      </c>
      <c r="D97" s="280">
        <v>4.0599999999999996</v>
      </c>
      <c r="E97" s="96">
        <f>C97+D97</f>
        <v>13.18</v>
      </c>
    </row>
    <row r="98" spans="1:6" x14ac:dyDescent="0.25">
      <c r="A98" s="278" t="s">
        <v>741</v>
      </c>
      <c r="B98" s="281" t="s">
        <v>538</v>
      </c>
      <c r="C98" s="342">
        <v>3.23</v>
      </c>
      <c r="D98" s="280">
        <v>4.0599999999999996</v>
      </c>
      <c r="E98" s="96">
        <f>C98+D98</f>
        <v>7.2899999999999991</v>
      </c>
    </row>
    <row r="99" spans="1:6" x14ac:dyDescent="0.25">
      <c r="A99" s="278" t="s">
        <v>742</v>
      </c>
      <c r="B99" s="245" t="s">
        <v>540</v>
      </c>
      <c r="C99" s="342">
        <v>1.25</v>
      </c>
      <c r="D99" s="280">
        <v>1.03</v>
      </c>
      <c r="E99" s="96">
        <f>C99+D99</f>
        <v>2.2800000000000002</v>
      </c>
    </row>
    <row r="100" spans="1:6" x14ac:dyDescent="0.25">
      <c r="A100" s="278" t="s">
        <v>743</v>
      </c>
      <c r="B100" s="281" t="s">
        <v>535</v>
      </c>
      <c r="C100" s="342">
        <v>58.66</v>
      </c>
      <c r="D100" s="280">
        <v>24.43</v>
      </c>
      <c r="E100" s="96">
        <f t="shared" si="5"/>
        <v>83.09</v>
      </c>
    </row>
    <row r="101" spans="1:6" x14ac:dyDescent="0.25">
      <c r="A101" s="278" t="s">
        <v>744</v>
      </c>
      <c r="B101" s="281" t="s">
        <v>536</v>
      </c>
      <c r="C101" s="342">
        <v>5.1100000000000003</v>
      </c>
      <c r="D101" s="280">
        <v>16.28</v>
      </c>
      <c r="E101" s="96">
        <f t="shared" si="5"/>
        <v>21.39</v>
      </c>
    </row>
    <row r="102" spans="1:6" ht="23.25" customHeight="1" x14ac:dyDescent="0.25">
      <c r="A102" s="410" t="s">
        <v>970</v>
      </c>
      <c r="B102" s="411" t="s">
        <v>971</v>
      </c>
      <c r="C102" s="342">
        <v>1.69</v>
      </c>
      <c r="D102" s="412">
        <v>0.83</v>
      </c>
      <c r="E102" s="412">
        <f t="shared" si="5"/>
        <v>2.52</v>
      </c>
      <c r="F102" s="256"/>
    </row>
    <row r="103" spans="1:6" ht="23.25" customHeight="1" x14ac:dyDescent="0.25">
      <c r="A103" s="413" t="s">
        <v>972</v>
      </c>
      <c r="B103" s="414" t="s">
        <v>973</v>
      </c>
      <c r="C103" s="342">
        <v>0.65</v>
      </c>
      <c r="D103" s="412">
        <v>0.25</v>
      </c>
      <c r="E103" s="412">
        <f t="shared" si="5"/>
        <v>0.9</v>
      </c>
      <c r="F103" s="256"/>
    </row>
    <row r="104" spans="1:6" s="286" customFormat="1" ht="21.75" customHeight="1" x14ac:dyDescent="0.3">
      <c r="A104" s="285" t="s">
        <v>745</v>
      </c>
      <c r="B104" s="540" t="s">
        <v>550</v>
      </c>
      <c r="C104" s="541"/>
      <c r="D104" s="541"/>
      <c r="E104" s="542"/>
    </row>
    <row r="105" spans="1:6" x14ac:dyDescent="0.25">
      <c r="A105" s="278" t="s">
        <v>312</v>
      </c>
      <c r="B105" s="287" t="s">
        <v>542</v>
      </c>
      <c r="C105" s="284"/>
      <c r="D105" s="283">
        <v>38.14</v>
      </c>
      <c r="E105" s="115">
        <f>C105+D105</f>
        <v>38.14</v>
      </c>
    </row>
    <row r="106" spans="1:6" ht="37.5" x14ac:dyDescent="0.25">
      <c r="A106" s="278" t="s">
        <v>313</v>
      </c>
      <c r="B106" s="287" t="s">
        <v>543</v>
      </c>
      <c r="C106" s="284"/>
      <c r="D106" s="283">
        <v>48.55</v>
      </c>
      <c r="E106" s="115">
        <f t="shared" ref="E106:E111" si="6">C106+D106</f>
        <v>48.55</v>
      </c>
    </row>
    <row r="107" spans="1:6" ht="37.5" x14ac:dyDescent="0.25">
      <c r="A107" s="278" t="s">
        <v>366</v>
      </c>
      <c r="B107" s="287" t="s">
        <v>544</v>
      </c>
      <c r="C107" s="284"/>
      <c r="D107" s="283">
        <v>48.55</v>
      </c>
      <c r="E107" s="115">
        <f t="shared" si="6"/>
        <v>48.55</v>
      </c>
    </row>
    <row r="108" spans="1:6" x14ac:dyDescent="0.25">
      <c r="A108" s="278" t="s">
        <v>367</v>
      </c>
      <c r="B108" s="287" t="s">
        <v>545</v>
      </c>
      <c r="C108" s="284"/>
      <c r="D108" s="283">
        <v>48.55</v>
      </c>
      <c r="E108" s="115">
        <f t="shared" si="6"/>
        <v>48.55</v>
      </c>
    </row>
    <row r="109" spans="1:6" ht="37.5" x14ac:dyDescent="0.25">
      <c r="A109" s="278" t="s">
        <v>416</v>
      </c>
      <c r="B109" s="287" t="s">
        <v>546</v>
      </c>
      <c r="C109" s="284"/>
      <c r="D109" s="283">
        <v>48.55</v>
      </c>
      <c r="E109" s="115">
        <f t="shared" si="6"/>
        <v>48.55</v>
      </c>
    </row>
    <row r="110" spans="1:6" x14ac:dyDescent="0.25">
      <c r="A110" s="278" t="s">
        <v>497</v>
      </c>
      <c r="B110" s="287" t="s">
        <v>547</v>
      </c>
      <c r="C110" s="284"/>
      <c r="D110" s="283">
        <v>48.55</v>
      </c>
      <c r="E110" s="115">
        <f t="shared" si="6"/>
        <v>48.55</v>
      </c>
    </row>
    <row r="111" spans="1:6" ht="37.5" x14ac:dyDescent="0.25">
      <c r="A111" s="278" t="s">
        <v>541</v>
      </c>
      <c r="B111" s="287" t="s">
        <v>548</v>
      </c>
      <c r="C111" s="284"/>
      <c r="D111" s="283">
        <v>48.55</v>
      </c>
      <c r="E111" s="115">
        <f t="shared" si="6"/>
        <v>48.55</v>
      </c>
    </row>
    <row r="112" spans="1:6" s="264" customFormat="1" ht="60" customHeight="1" x14ac:dyDescent="0.25">
      <c r="A112" s="277" t="s">
        <v>443</v>
      </c>
      <c r="B112" s="538" t="s">
        <v>346</v>
      </c>
      <c r="C112" s="539"/>
      <c r="D112" s="539"/>
      <c r="E112" s="531"/>
    </row>
    <row r="113" spans="1:5" x14ac:dyDescent="0.25">
      <c r="A113" s="278" t="s">
        <v>368</v>
      </c>
      <c r="B113" s="343" t="s">
        <v>338</v>
      </c>
      <c r="C113" s="284"/>
      <c r="D113" s="283">
        <v>17.559999999999999</v>
      </c>
      <c r="E113" s="115">
        <f>C113+D113</f>
        <v>17.559999999999999</v>
      </c>
    </row>
    <row r="114" spans="1:5" x14ac:dyDescent="0.25">
      <c r="A114" s="278" t="s">
        <v>369</v>
      </c>
      <c r="B114" s="343" t="s">
        <v>339</v>
      </c>
      <c r="C114" s="284"/>
      <c r="D114" s="283">
        <v>38.11</v>
      </c>
      <c r="E114" s="115">
        <f t="shared" ref="E114:E128" si="7">C114+D114</f>
        <v>38.11</v>
      </c>
    </row>
    <row r="115" spans="1:5" x14ac:dyDescent="0.25">
      <c r="A115" s="278" t="s">
        <v>444</v>
      </c>
      <c r="B115" s="343" t="s">
        <v>340</v>
      </c>
      <c r="C115" s="284"/>
      <c r="D115" s="283">
        <v>43.12</v>
      </c>
      <c r="E115" s="115">
        <f t="shared" si="7"/>
        <v>43.12</v>
      </c>
    </row>
    <row r="116" spans="1:5" x14ac:dyDescent="0.25">
      <c r="A116" s="278" t="s">
        <v>445</v>
      </c>
      <c r="B116" s="275" t="s">
        <v>798</v>
      </c>
      <c r="C116" s="284"/>
      <c r="D116" s="283">
        <v>86.24</v>
      </c>
      <c r="E116" s="115">
        <f t="shared" si="7"/>
        <v>86.24</v>
      </c>
    </row>
    <row r="117" spans="1:5" x14ac:dyDescent="0.25">
      <c r="A117" s="278" t="s">
        <v>446</v>
      </c>
      <c r="B117" s="275" t="s">
        <v>799</v>
      </c>
      <c r="C117" s="284"/>
      <c r="D117" s="283">
        <v>86.24</v>
      </c>
      <c r="E117" s="115">
        <f t="shared" si="7"/>
        <v>86.24</v>
      </c>
    </row>
    <row r="118" spans="1:5" x14ac:dyDescent="0.25">
      <c r="A118" s="278" t="s">
        <v>447</v>
      </c>
      <c r="B118" s="275" t="s">
        <v>800</v>
      </c>
      <c r="C118" s="284"/>
      <c r="D118" s="283">
        <v>170.29</v>
      </c>
      <c r="E118" s="115">
        <f t="shared" si="7"/>
        <v>170.29</v>
      </c>
    </row>
    <row r="119" spans="1:5" x14ac:dyDescent="0.25">
      <c r="A119" s="278" t="s">
        <v>448</v>
      </c>
      <c r="B119" s="343" t="s">
        <v>341</v>
      </c>
      <c r="C119" s="284"/>
      <c r="D119" s="283">
        <v>18.61</v>
      </c>
      <c r="E119" s="115">
        <f t="shared" si="7"/>
        <v>18.61</v>
      </c>
    </row>
    <row r="120" spans="1:5" x14ac:dyDescent="0.25">
      <c r="A120" s="278" t="s">
        <v>746</v>
      </c>
      <c r="B120" s="275" t="s">
        <v>801</v>
      </c>
      <c r="C120" s="284"/>
      <c r="D120" s="283">
        <v>55.83</v>
      </c>
      <c r="E120" s="115">
        <f t="shared" si="7"/>
        <v>55.83</v>
      </c>
    </row>
    <row r="121" spans="1:5" x14ac:dyDescent="0.25">
      <c r="A121" s="278" t="s">
        <v>747</v>
      </c>
      <c r="B121" s="275" t="s">
        <v>802</v>
      </c>
      <c r="C121" s="284"/>
      <c r="D121" s="283">
        <v>55.83</v>
      </c>
      <c r="E121" s="115">
        <f t="shared" si="7"/>
        <v>55.83</v>
      </c>
    </row>
    <row r="122" spans="1:5" x14ac:dyDescent="0.25">
      <c r="A122" s="278" t="s">
        <v>748</v>
      </c>
      <c r="B122" s="275" t="s">
        <v>803</v>
      </c>
      <c r="C122" s="284"/>
      <c r="D122" s="283">
        <v>139.88</v>
      </c>
      <c r="E122" s="115">
        <f t="shared" si="7"/>
        <v>139.88</v>
      </c>
    </row>
    <row r="123" spans="1:5" x14ac:dyDescent="0.25">
      <c r="A123" s="278" t="s">
        <v>805</v>
      </c>
      <c r="B123" s="343" t="s">
        <v>342</v>
      </c>
      <c r="C123" s="284"/>
      <c r="D123" s="283">
        <v>38.1</v>
      </c>
      <c r="E123" s="115">
        <f t="shared" si="7"/>
        <v>38.1</v>
      </c>
    </row>
    <row r="124" spans="1:5" ht="37.5" x14ac:dyDescent="0.25">
      <c r="A124" s="278" t="s">
        <v>806</v>
      </c>
      <c r="B124" s="343" t="s">
        <v>810</v>
      </c>
      <c r="C124" s="284"/>
      <c r="D124" s="283">
        <v>34.9</v>
      </c>
      <c r="E124" s="115">
        <f t="shared" si="7"/>
        <v>34.9</v>
      </c>
    </row>
    <row r="125" spans="1:5" x14ac:dyDescent="0.25">
      <c r="A125" s="278" t="s">
        <v>807</v>
      </c>
      <c r="B125" s="343" t="s">
        <v>343</v>
      </c>
      <c r="C125" s="284"/>
      <c r="D125" s="283">
        <v>24.66</v>
      </c>
      <c r="E125" s="115">
        <f t="shared" si="7"/>
        <v>24.66</v>
      </c>
    </row>
    <row r="126" spans="1:5" ht="37.5" x14ac:dyDescent="0.25">
      <c r="A126" s="278" t="s">
        <v>808</v>
      </c>
      <c r="B126" s="343" t="s">
        <v>344</v>
      </c>
      <c r="C126" s="284"/>
      <c r="D126" s="288">
        <v>36.979999999999997</v>
      </c>
      <c r="E126" s="115">
        <f t="shared" si="7"/>
        <v>36.979999999999997</v>
      </c>
    </row>
    <row r="127" spans="1:5" ht="37.5" x14ac:dyDescent="0.25">
      <c r="A127" s="278" t="s">
        <v>809</v>
      </c>
      <c r="B127" s="343" t="s">
        <v>345</v>
      </c>
      <c r="C127" s="284"/>
      <c r="D127" s="288">
        <v>75.739999999999995</v>
      </c>
      <c r="E127" s="115">
        <f t="shared" si="7"/>
        <v>75.739999999999995</v>
      </c>
    </row>
    <row r="128" spans="1:5" ht="42.75" customHeight="1" x14ac:dyDescent="0.25">
      <c r="A128" s="278" t="s">
        <v>811</v>
      </c>
      <c r="B128" s="343" t="s">
        <v>804</v>
      </c>
      <c r="C128" s="284"/>
      <c r="D128" s="283">
        <v>62</v>
      </c>
      <c r="E128" s="115">
        <f t="shared" si="7"/>
        <v>62</v>
      </c>
    </row>
    <row r="129" spans="1:5" x14ac:dyDescent="0.25">
      <c r="A129" s="289"/>
      <c r="B129" s="290" t="s">
        <v>490</v>
      </c>
      <c r="C129" s="291"/>
      <c r="D129" s="292"/>
      <c r="E129" s="293"/>
    </row>
    <row r="130" spans="1:5" ht="44.25" customHeight="1" x14ac:dyDescent="0.25">
      <c r="A130" s="289"/>
      <c r="B130" s="526" t="s">
        <v>489</v>
      </c>
      <c r="C130" s="526"/>
      <c r="D130" s="526"/>
      <c r="E130" s="526"/>
    </row>
    <row r="131" spans="1:5" ht="48.75" customHeight="1" x14ac:dyDescent="0.25">
      <c r="A131" s="289"/>
      <c r="B131" s="526" t="s">
        <v>491</v>
      </c>
      <c r="C131" s="526"/>
      <c r="D131" s="526"/>
      <c r="E131" s="526"/>
    </row>
    <row r="132" spans="1:5" ht="32.25" customHeight="1" x14ac:dyDescent="0.25">
      <c r="A132" s="294"/>
      <c r="B132" s="524" t="s">
        <v>616</v>
      </c>
      <c r="C132" s="525"/>
      <c r="D132" s="525"/>
      <c r="E132" s="525"/>
    </row>
    <row r="134" spans="1:5" x14ac:dyDescent="0.25">
      <c r="B134" s="295" t="s">
        <v>35</v>
      </c>
      <c r="C134" s="296"/>
      <c r="D134" s="296"/>
      <c r="E134" s="296" t="s">
        <v>549</v>
      </c>
    </row>
  </sheetData>
  <mergeCells count="14">
    <mergeCell ref="B132:E132"/>
    <mergeCell ref="C2:E2"/>
    <mergeCell ref="B131:E131"/>
    <mergeCell ref="A7:E7"/>
    <mergeCell ref="A8:E8"/>
    <mergeCell ref="B11:E11"/>
    <mergeCell ref="B20:E20"/>
    <mergeCell ref="B24:E24"/>
    <mergeCell ref="B33:E33"/>
    <mergeCell ref="B37:E37"/>
    <mergeCell ref="B83:E83"/>
    <mergeCell ref="B112:E112"/>
    <mergeCell ref="B130:E130"/>
    <mergeCell ref="B104:E10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2" manualBreakCount="2">
    <brk id="53" max="4" man="1"/>
    <brk id="111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view="pageBreakPreview" topLeftCell="A31" zoomScale="60" zoomScaleNormal="100" workbookViewId="0">
      <selection activeCell="A8" sqref="A8:H8"/>
    </sheetView>
  </sheetViews>
  <sheetFormatPr defaultRowHeight="15.75" x14ac:dyDescent="0.25"/>
  <cols>
    <col min="1" max="1" width="4.42578125" style="208" customWidth="1"/>
    <col min="2" max="2" width="87.85546875" style="175" customWidth="1"/>
    <col min="3" max="3" width="15.140625" style="175" customWidth="1"/>
    <col min="4" max="4" width="18" style="175" customWidth="1"/>
    <col min="5" max="6" width="24.140625" style="175" customWidth="1"/>
    <col min="7" max="7" width="24.28515625" style="175" customWidth="1"/>
    <col min="8" max="8" width="25.140625" style="175" hidden="1" customWidth="1"/>
    <col min="9" max="16384" width="9.140625" style="175"/>
  </cols>
  <sheetData>
    <row r="1" spans="1:8" ht="18.75" x14ac:dyDescent="0.3">
      <c r="A1" s="206"/>
      <c r="B1" s="137"/>
      <c r="E1" s="491" t="s">
        <v>0</v>
      </c>
      <c r="F1" s="557"/>
      <c r="G1" s="557"/>
    </row>
    <row r="2" spans="1:8" ht="18.75" x14ac:dyDescent="0.3">
      <c r="A2" s="206"/>
      <c r="B2" s="137"/>
      <c r="E2" s="491" t="s">
        <v>33</v>
      </c>
      <c r="F2" s="491"/>
      <c r="G2" s="557"/>
    </row>
    <row r="3" spans="1:8" ht="18.75" x14ac:dyDescent="0.3">
      <c r="A3" s="206"/>
      <c r="B3" s="137"/>
      <c r="E3" s="491" t="s">
        <v>1</v>
      </c>
      <c r="F3" s="557"/>
      <c r="G3" s="557"/>
    </row>
    <row r="4" spans="1:8" ht="18.75" x14ac:dyDescent="0.3">
      <c r="A4" s="206"/>
      <c r="B4" s="137"/>
      <c r="E4" s="491" t="s">
        <v>412</v>
      </c>
      <c r="F4" s="557"/>
      <c r="G4" s="557"/>
    </row>
    <row r="5" spans="1:8" ht="18.75" x14ac:dyDescent="0.3">
      <c r="A5" s="206"/>
      <c r="B5" s="137"/>
      <c r="E5" s="117"/>
      <c r="F5" s="558" t="s">
        <v>868</v>
      </c>
      <c r="G5" s="557"/>
    </row>
    <row r="6" spans="1:8" x14ac:dyDescent="0.25">
      <c r="A6" s="206"/>
      <c r="B6" s="137"/>
      <c r="C6" s="180"/>
      <c r="D6" s="180"/>
      <c r="E6" s="180"/>
      <c r="F6" s="180"/>
    </row>
    <row r="7" spans="1:8" x14ac:dyDescent="0.25">
      <c r="A7" s="467" t="s">
        <v>2</v>
      </c>
      <c r="B7" s="467"/>
      <c r="C7" s="467"/>
      <c r="D7" s="467"/>
      <c r="E7" s="467"/>
      <c r="F7" s="467"/>
      <c r="G7" s="545"/>
      <c r="H7" s="545"/>
    </row>
    <row r="8" spans="1:8" ht="42.75" customHeight="1" x14ac:dyDescent="0.35">
      <c r="A8" s="546" t="s">
        <v>876</v>
      </c>
      <c r="B8" s="546"/>
      <c r="C8" s="546"/>
      <c r="D8" s="546"/>
      <c r="E8" s="546"/>
      <c r="F8" s="546"/>
      <c r="G8" s="547"/>
      <c r="H8" s="547"/>
    </row>
    <row r="9" spans="1:8" ht="17.25" customHeight="1" x14ac:dyDescent="0.25">
      <c r="A9" s="554" t="s">
        <v>5</v>
      </c>
      <c r="B9" s="552" t="s">
        <v>6</v>
      </c>
      <c r="C9" s="550" t="s">
        <v>300</v>
      </c>
      <c r="D9" s="550" t="s">
        <v>352</v>
      </c>
      <c r="E9" s="550" t="s">
        <v>786</v>
      </c>
      <c r="F9" s="550" t="s">
        <v>351</v>
      </c>
      <c r="G9" s="548" t="s">
        <v>636</v>
      </c>
      <c r="H9" s="549"/>
    </row>
    <row r="10" spans="1:8" ht="96" customHeight="1" x14ac:dyDescent="0.25">
      <c r="A10" s="555"/>
      <c r="B10" s="553"/>
      <c r="C10" s="551"/>
      <c r="D10" s="556"/>
      <c r="E10" s="551"/>
      <c r="F10" s="551"/>
      <c r="G10" s="29" t="s">
        <v>829</v>
      </c>
      <c r="H10" s="29" t="s">
        <v>638</v>
      </c>
    </row>
    <row r="11" spans="1:8" x14ac:dyDescent="0.25">
      <c r="A11" s="207">
        <v>1</v>
      </c>
      <c r="B11" s="141">
        <v>2</v>
      </c>
      <c r="C11" s="179">
        <v>3</v>
      </c>
      <c r="D11" s="179">
        <v>4</v>
      </c>
      <c r="E11" s="179">
        <v>5</v>
      </c>
      <c r="F11" s="179">
        <v>6</v>
      </c>
      <c r="G11" s="233">
        <v>7</v>
      </c>
      <c r="H11" s="233">
        <v>8</v>
      </c>
    </row>
    <row r="12" spans="1:8" ht="19.5" customHeight="1" x14ac:dyDescent="0.25">
      <c r="A12" s="232">
        <v>1</v>
      </c>
      <c r="B12" s="307" t="s">
        <v>617</v>
      </c>
      <c r="C12" s="209" t="s">
        <v>637</v>
      </c>
      <c r="D12" s="209"/>
      <c r="E12" s="311">
        <v>146.1</v>
      </c>
      <c r="F12" s="311">
        <f>D12+E12</f>
        <v>146.1</v>
      </c>
      <c r="G12" s="312"/>
      <c r="H12" s="234"/>
    </row>
    <row r="13" spans="1:8" ht="31.5" customHeight="1" x14ac:dyDescent="0.25">
      <c r="A13" s="232">
        <v>2</v>
      </c>
      <c r="B13" s="308" t="s">
        <v>618</v>
      </c>
      <c r="C13" s="209" t="s">
        <v>521</v>
      </c>
      <c r="D13" s="209"/>
      <c r="E13" s="311">
        <v>1236.4199999999998</v>
      </c>
      <c r="F13" s="311">
        <f t="shared" ref="F13:F41" si="0">D13+E13</f>
        <v>1236.4199999999998</v>
      </c>
      <c r="G13" s="312">
        <f t="shared" ref="G13:G37" si="1">$E$12+E13+$E$40+$E$39</f>
        <v>2538.67</v>
      </c>
      <c r="H13" s="234"/>
    </row>
    <row r="14" spans="1:8" ht="30" customHeight="1" x14ac:dyDescent="0.25">
      <c r="A14" s="232">
        <v>3</v>
      </c>
      <c r="B14" s="309" t="s">
        <v>619</v>
      </c>
      <c r="C14" s="209" t="s">
        <v>521</v>
      </c>
      <c r="D14" s="209"/>
      <c r="E14" s="311">
        <v>1474.3700000000001</v>
      </c>
      <c r="F14" s="311">
        <f t="shared" si="0"/>
        <v>1474.3700000000001</v>
      </c>
      <c r="G14" s="312">
        <f t="shared" si="1"/>
        <v>2776.62</v>
      </c>
      <c r="H14" s="234"/>
    </row>
    <row r="15" spans="1:8" ht="46.5" customHeight="1" x14ac:dyDescent="0.25">
      <c r="A15" s="232">
        <v>4</v>
      </c>
      <c r="B15" s="308" t="s">
        <v>620</v>
      </c>
      <c r="C15" s="209" t="s">
        <v>521</v>
      </c>
      <c r="D15" s="209"/>
      <c r="E15" s="311">
        <v>1712.3000000000002</v>
      </c>
      <c r="F15" s="311">
        <f t="shared" si="0"/>
        <v>1712.3000000000002</v>
      </c>
      <c r="G15" s="312">
        <f t="shared" si="1"/>
        <v>3014.55</v>
      </c>
      <c r="H15" s="234"/>
    </row>
    <row r="16" spans="1:8" ht="45" customHeight="1" x14ac:dyDescent="0.25">
      <c r="A16" s="232">
        <v>5</v>
      </c>
      <c r="B16" s="309" t="s">
        <v>621</v>
      </c>
      <c r="C16" s="209" t="s">
        <v>521</v>
      </c>
      <c r="D16" s="209"/>
      <c r="E16" s="311">
        <v>452.99</v>
      </c>
      <c r="F16" s="311">
        <f t="shared" si="0"/>
        <v>452.99</v>
      </c>
      <c r="G16" s="312">
        <f t="shared" si="1"/>
        <v>1755.2400000000002</v>
      </c>
      <c r="H16" s="234"/>
    </row>
    <row r="17" spans="1:8" ht="30.75" customHeight="1" x14ac:dyDescent="0.25">
      <c r="A17" s="232">
        <v>6</v>
      </c>
      <c r="B17" s="314" t="s">
        <v>776</v>
      </c>
      <c r="C17" s="209" t="s">
        <v>521</v>
      </c>
      <c r="D17" s="209"/>
      <c r="E17" s="311">
        <v>657.86</v>
      </c>
      <c r="F17" s="311">
        <f t="shared" si="0"/>
        <v>657.86</v>
      </c>
      <c r="G17" s="312">
        <f t="shared" si="1"/>
        <v>1960.1100000000001</v>
      </c>
      <c r="H17" s="209">
        <f t="shared" ref="H17:H37" si="2">$E$12+E17*2+$E$39+$E$40</f>
        <v>2617.9700000000003</v>
      </c>
    </row>
    <row r="18" spans="1:8" ht="29.25" customHeight="1" x14ac:dyDescent="0.25">
      <c r="A18" s="232">
        <v>7</v>
      </c>
      <c r="B18" s="314" t="s">
        <v>777</v>
      </c>
      <c r="C18" s="209" t="s">
        <v>521</v>
      </c>
      <c r="D18" s="209"/>
      <c r="E18" s="311">
        <v>737.23</v>
      </c>
      <c r="F18" s="311">
        <f t="shared" si="0"/>
        <v>737.23</v>
      </c>
      <c r="G18" s="312">
        <f t="shared" si="1"/>
        <v>2039.48</v>
      </c>
      <c r="H18" s="209">
        <f t="shared" si="2"/>
        <v>2776.71</v>
      </c>
    </row>
    <row r="19" spans="1:8" ht="27.75" customHeight="1" x14ac:dyDescent="0.25">
      <c r="A19" s="232">
        <v>8</v>
      </c>
      <c r="B19" s="314" t="s">
        <v>778</v>
      </c>
      <c r="C19" s="209" t="s">
        <v>521</v>
      </c>
      <c r="D19" s="209"/>
      <c r="E19" s="311">
        <v>816.5200000000001</v>
      </c>
      <c r="F19" s="311">
        <f t="shared" si="0"/>
        <v>816.5200000000001</v>
      </c>
      <c r="G19" s="312">
        <f t="shared" si="1"/>
        <v>2118.77</v>
      </c>
      <c r="H19" s="209">
        <f t="shared" si="2"/>
        <v>2935.29</v>
      </c>
    </row>
    <row r="20" spans="1:8" ht="42" customHeight="1" x14ac:dyDescent="0.25">
      <c r="A20" s="232">
        <v>9</v>
      </c>
      <c r="B20" s="314" t="s">
        <v>779</v>
      </c>
      <c r="C20" s="209" t="s">
        <v>521</v>
      </c>
      <c r="D20" s="209"/>
      <c r="E20" s="311">
        <v>895.79</v>
      </c>
      <c r="F20" s="311">
        <f t="shared" si="0"/>
        <v>895.79</v>
      </c>
      <c r="G20" s="312">
        <f t="shared" si="1"/>
        <v>2198.04</v>
      </c>
      <c r="H20" s="209">
        <f t="shared" si="2"/>
        <v>3093.83</v>
      </c>
    </row>
    <row r="21" spans="1:8" ht="41.25" customHeight="1" x14ac:dyDescent="0.25">
      <c r="A21" s="232">
        <v>10</v>
      </c>
      <c r="B21" s="314" t="s">
        <v>780</v>
      </c>
      <c r="C21" s="209" t="s">
        <v>521</v>
      </c>
      <c r="D21" s="209"/>
      <c r="E21" s="311">
        <v>975.13</v>
      </c>
      <c r="F21" s="311">
        <f t="shared" si="0"/>
        <v>975.13</v>
      </c>
      <c r="G21" s="312">
        <f t="shared" si="1"/>
        <v>2277.38</v>
      </c>
      <c r="H21" s="209">
        <f t="shared" si="2"/>
        <v>3252.51</v>
      </c>
    </row>
    <row r="22" spans="1:8" ht="49.5" customHeight="1" x14ac:dyDescent="0.25">
      <c r="A22" s="232">
        <v>11</v>
      </c>
      <c r="B22" s="314" t="s">
        <v>781</v>
      </c>
      <c r="C22" s="209" t="s">
        <v>521</v>
      </c>
      <c r="D22" s="209"/>
      <c r="E22" s="311">
        <v>1054.44</v>
      </c>
      <c r="F22" s="311">
        <f t="shared" si="0"/>
        <v>1054.44</v>
      </c>
      <c r="G22" s="312">
        <f t="shared" si="1"/>
        <v>2356.69</v>
      </c>
      <c r="H22" s="209">
        <f t="shared" si="2"/>
        <v>3411.13</v>
      </c>
    </row>
    <row r="23" spans="1:8" ht="25.5" customHeight="1" x14ac:dyDescent="0.25">
      <c r="A23" s="232">
        <v>12</v>
      </c>
      <c r="B23" s="309" t="s">
        <v>622</v>
      </c>
      <c r="C23" s="209" t="s">
        <v>521</v>
      </c>
      <c r="D23" s="209"/>
      <c r="E23" s="311">
        <v>760.64</v>
      </c>
      <c r="F23" s="311">
        <f t="shared" si="0"/>
        <v>760.64</v>
      </c>
      <c r="G23" s="312">
        <f t="shared" si="1"/>
        <v>2062.89</v>
      </c>
      <c r="H23" s="209">
        <f t="shared" si="2"/>
        <v>2823.5299999999997</v>
      </c>
    </row>
    <row r="24" spans="1:8" ht="25.5" customHeight="1" x14ac:dyDescent="0.25">
      <c r="A24" s="232">
        <v>13</v>
      </c>
      <c r="B24" s="309" t="s">
        <v>623</v>
      </c>
      <c r="C24" s="209" t="s">
        <v>521</v>
      </c>
      <c r="D24" s="209"/>
      <c r="E24" s="311">
        <v>919.21000000000015</v>
      </c>
      <c r="F24" s="311">
        <f t="shared" si="0"/>
        <v>919.21000000000015</v>
      </c>
      <c r="G24" s="312">
        <f t="shared" si="1"/>
        <v>2221.46</v>
      </c>
      <c r="H24" s="209">
        <f t="shared" si="2"/>
        <v>3140.67</v>
      </c>
    </row>
    <row r="25" spans="1:8" ht="42.75" customHeight="1" x14ac:dyDescent="0.25">
      <c r="A25" s="232">
        <v>14</v>
      </c>
      <c r="B25" s="314" t="s">
        <v>782</v>
      </c>
      <c r="C25" s="209" t="s">
        <v>521</v>
      </c>
      <c r="D25" s="209"/>
      <c r="E25" s="311">
        <v>998.56999999999994</v>
      </c>
      <c r="F25" s="311">
        <f t="shared" si="0"/>
        <v>998.56999999999994</v>
      </c>
      <c r="G25" s="312">
        <f t="shared" si="1"/>
        <v>2300.8199999999997</v>
      </c>
      <c r="H25" s="209">
        <f t="shared" si="2"/>
        <v>3299.39</v>
      </c>
    </row>
    <row r="26" spans="1:8" ht="27" customHeight="1" x14ac:dyDescent="0.25">
      <c r="A26" s="232">
        <v>15</v>
      </c>
      <c r="B26" s="309" t="s">
        <v>624</v>
      </c>
      <c r="C26" s="209" t="s">
        <v>521</v>
      </c>
      <c r="D26" s="209"/>
      <c r="E26" s="311">
        <v>380.3</v>
      </c>
      <c r="F26" s="311">
        <f t="shared" si="0"/>
        <v>380.3</v>
      </c>
      <c r="G26" s="312">
        <f t="shared" si="1"/>
        <v>1682.5500000000002</v>
      </c>
      <c r="H26" s="209">
        <f t="shared" si="2"/>
        <v>2062.8500000000004</v>
      </c>
    </row>
    <row r="27" spans="1:8" ht="25.5" customHeight="1" x14ac:dyDescent="0.25">
      <c r="A27" s="232">
        <v>16</v>
      </c>
      <c r="B27" s="309" t="s">
        <v>787</v>
      </c>
      <c r="C27" s="209" t="s">
        <v>521</v>
      </c>
      <c r="D27" s="209"/>
      <c r="E27" s="311">
        <v>380.3</v>
      </c>
      <c r="F27" s="311">
        <f t="shared" si="0"/>
        <v>380.3</v>
      </c>
      <c r="G27" s="312">
        <f t="shared" si="1"/>
        <v>1682.5500000000002</v>
      </c>
      <c r="H27" s="209">
        <f t="shared" si="2"/>
        <v>2062.8500000000004</v>
      </c>
    </row>
    <row r="28" spans="1:8" ht="39" customHeight="1" x14ac:dyDescent="0.25">
      <c r="A28" s="232">
        <v>17</v>
      </c>
      <c r="B28" s="309" t="s">
        <v>625</v>
      </c>
      <c r="C28" s="209" t="s">
        <v>521</v>
      </c>
      <c r="D28" s="209"/>
      <c r="E28" s="311">
        <v>975.13</v>
      </c>
      <c r="F28" s="311">
        <f t="shared" si="0"/>
        <v>975.13</v>
      </c>
      <c r="G28" s="312">
        <f t="shared" si="1"/>
        <v>2277.38</v>
      </c>
      <c r="H28" s="209">
        <f t="shared" si="2"/>
        <v>3252.51</v>
      </c>
    </row>
    <row r="29" spans="1:8" ht="34.5" customHeight="1" x14ac:dyDescent="0.25">
      <c r="A29" s="232">
        <v>18</v>
      </c>
      <c r="B29" s="309" t="s">
        <v>626</v>
      </c>
      <c r="C29" s="209" t="s">
        <v>521</v>
      </c>
      <c r="D29" s="209"/>
      <c r="E29" s="311">
        <v>895.79</v>
      </c>
      <c r="F29" s="311">
        <f t="shared" si="0"/>
        <v>895.79</v>
      </c>
      <c r="G29" s="312">
        <f t="shared" si="1"/>
        <v>2198.04</v>
      </c>
      <c r="H29" s="209">
        <f t="shared" si="2"/>
        <v>3093.83</v>
      </c>
    </row>
    <row r="30" spans="1:8" ht="24.75" customHeight="1" x14ac:dyDescent="0.25">
      <c r="A30" s="232">
        <v>19</v>
      </c>
      <c r="B30" s="309" t="s">
        <v>627</v>
      </c>
      <c r="C30" s="209" t="s">
        <v>521</v>
      </c>
      <c r="D30" s="209"/>
      <c r="E30" s="311">
        <v>419.94000000000005</v>
      </c>
      <c r="F30" s="311">
        <f t="shared" si="0"/>
        <v>419.94000000000005</v>
      </c>
      <c r="G30" s="312">
        <f t="shared" si="1"/>
        <v>1722.19</v>
      </c>
      <c r="H30" s="209">
        <f t="shared" si="2"/>
        <v>2142.13</v>
      </c>
    </row>
    <row r="31" spans="1:8" ht="38.25" customHeight="1" x14ac:dyDescent="0.25">
      <c r="A31" s="232">
        <v>20</v>
      </c>
      <c r="B31" s="309" t="s">
        <v>628</v>
      </c>
      <c r="C31" s="209" t="s">
        <v>521</v>
      </c>
      <c r="D31" s="209"/>
      <c r="E31" s="311">
        <v>895.79</v>
      </c>
      <c r="F31" s="311">
        <f t="shared" si="0"/>
        <v>895.79</v>
      </c>
      <c r="G31" s="312">
        <f t="shared" si="1"/>
        <v>2198.04</v>
      </c>
      <c r="H31" s="209">
        <f t="shared" si="2"/>
        <v>3093.83</v>
      </c>
    </row>
    <row r="32" spans="1:8" ht="45" customHeight="1" x14ac:dyDescent="0.25">
      <c r="A32" s="232">
        <v>25</v>
      </c>
      <c r="B32" s="309" t="s">
        <v>629</v>
      </c>
      <c r="C32" s="209" t="s">
        <v>521</v>
      </c>
      <c r="D32" s="209"/>
      <c r="E32" s="311">
        <v>998.56999999999994</v>
      </c>
      <c r="F32" s="311">
        <f t="shared" si="0"/>
        <v>998.56999999999994</v>
      </c>
      <c r="G32" s="312">
        <f t="shared" si="1"/>
        <v>2300.8199999999997</v>
      </c>
      <c r="H32" s="209">
        <f t="shared" si="2"/>
        <v>3299.39</v>
      </c>
    </row>
    <row r="33" spans="1:8" ht="45.75" customHeight="1" x14ac:dyDescent="0.25">
      <c r="A33" s="234">
        <v>26</v>
      </c>
      <c r="B33" s="315" t="s">
        <v>783</v>
      </c>
      <c r="C33" s="209" t="s">
        <v>521</v>
      </c>
      <c r="D33" s="209"/>
      <c r="E33" s="311">
        <v>998.56999999999994</v>
      </c>
      <c r="F33" s="311">
        <f t="shared" si="0"/>
        <v>998.56999999999994</v>
      </c>
      <c r="G33" s="312">
        <f t="shared" si="1"/>
        <v>2300.8199999999997</v>
      </c>
      <c r="H33" s="209">
        <f t="shared" si="2"/>
        <v>3299.39</v>
      </c>
    </row>
    <row r="34" spans="1:8" ht="34.5" customHeight="1" x14ac:dyDescent="0.25">
      <c r="A34" s="234">
        <v>27</v>
      </c>
      <c r="B34" s="310" t="s">
        <v>630</v>
      </c>
      <c r="C34" s="209" t="s">
        <v>521</v>
      </c>
      <c r="D34" s="209"/>
      <c r="E34" s="311">
        <v>737.23</v>
      </c>
      <c r="F34" s="311">
        <f t="shared" si="0"/>
        <v>737.23</v>
      </c>
      <c r="G34" s="312">
        <f t="shared" si="1"/>
        <v>2039.48</v>
      </c>
      <c r="H34" s="209">
        <f t="shared" si="2"/>
        <v>2776.71</v>
      </c>
    </row>
    <row r="35" spans="1:8" ht="34.5" customHeight="1" x14ac:dyDescent="0.25">
      <c r="A35" s="234">
        <v>28</v>
      </c>
      <c r="B35" s="310" t="s">
        <v>631</v>
      </c>
      <c r="C35" s="209" t="s">
        <v>521</v>
      </c>
      <c r="D35" s="209"/>
      <c r="E35" s="311">
        <v>419.94000000000005</v>
      </c>
      <c r="F35" s="311">
        <f t="shared" si="0"/>
        <v>419.94000000000005</v>
      </c>
      <c r="G35" s="312">
        <f t="shared" si="1"/>
        <v>1722.19</v>
      </c>
      <c r="H35" s="209">
        <f t="shared" si="2"/>
        <v>2142.13</v>
      </c>
    </row>
    <row r="36" spans="1:8" ht="43.5" customHeight="1" x14ac:dyDescent="0.25">
      <c r="A36" s="234">
        <v>29</v>
      </c>
      <c r="B36" s="310" t="s">
        <v>632</v>
      </c>
      <c r="C36" s="209" t="s">
        <v>521</v>
      </c>
      <c r="D36" s="209"/>
      <c r="E36" s="311">
        <v>578.55999999999995</v>
      </c>
      <c r="F36" s="311">
        <f t="shared" si="0"/>
        <v>578.55999999999995</v>
      </c>
      <c r="G36" s="312">
        <f t="shared" si="1"/>
        <v>1880.81</v>
      </c>
      <c r="H36" s="209">
        <f t="shared" si="2"/>
        <v>2459.37</v>
      </c>
    </row>
    <row r="37" spans="1:8" ht="32.25" customHeight="1" x14ac:dyDescent="0.25">
      <c r="A37" s="234">
        <v>30</v>
      </c>
      <c r="B37" s="310" t="s">
        <v>573</v>
      </c>
      <c r="C37" s="209" t="s">
        <v>521</v>
      </c>
      <c r="D37" s="209"/>
      <c r="E37" s="311">
        <v>499.27</v>
      </c>
      <c r="F37" s="311">
        <f t="shared" si="0"/>
        <v>499.27</v>
      </c>
      <c r="G37" s="312">
        <f t="shared" si="1"/>
        <v>1801.52</v>
      </c>
      <c r="H37" s="209">
        <f t="shared" si="2"/>
        <v>2300.79</v>
      </c>
    </row>
    <row r="38" spans="1:8" ht="35.25" customHeight="1" x14ac:dyDescent="0.25">
      <c r="A38" s="234">
        <v>32</v>
      </c>
      <c r="B38" s="315" t="s">
        <v>784</v>
      </c>
      <c r="C38" s="209" t="s">
        <v>521</v>
      </c>
      <c r="D38" s="209"/>
      <c r="E38" s="311">
        <v>39.67</v>
      </c>
      <c r="F38" s="311">
        <f t="shared" si="0"/>
        <v>39.67</v>
      </c>
      <c r="G38" s="312"/>
      <c r="H38" s="233"/>
    </row>
    <row r="39" spans="1:8" ht="36.75" customHeight="1" x14ac:dyDescent="0.3">
      <c r="A39" s="234">
        <v>34</v>
      </c>
      <c r="B39" s="310" t="s">
        <v>633</v>
      </c>
      <c r="C39" s="209" t="s">
        <v>637</v>
      </c>
      <c r="D39" s="209"/>
      <c r="E39" s="311">
        <v>220.20999999999998</v>
      </c>
      <c r="F39" s="311">
        <f t="shared" si="0"/>
        <v>220.20999999999998</v>
      </c>
      <c r="G39" s="313"/>
      <c r="H39" s="233"/>
    </row>
    <row r="40" spans="1:8" ht="36" customHeight="1" x14ac:dyDescent="0.3">
      <c r="A40" s="234">
        <v>35</v>
      </c>
      <c r="B40" s="310" t="s">
        <v>634</v>
      </c>
      <c r="C40" s="209" t="s">
        <v>637</v>
      </c>
      <c r="D40" s="209"/>
      <c r="E40" s="311">
        <v>935.94</v>
      </c>
      <c r="F40" s="311">
        <f t="shared" si="0"/>
        <v>935.94</v>
      </c>
      <c r="G40" s="313"/>
      <c r="H40" s="233"/>
    </row>
    <row r="41" spans="1:8" ht="27.75" customHeight="1" x14ac:dyDescent="0.3">
      <c r="A41" s="234">
        <v>37</v>
      </c>
      <c r="B41" s="315" t="s">
        <v>785</v>
      </c>
      <c r="C41" s="209" t="s">
        <v>637</v>
      </c>
      <c r="D41" s="209"/>
      <c r="E41" s="311">
        <v>58.61999999999999</v>
      </c>
      <c r="F41" s="311">
        <f t="shared" si="0"/>
        <v>58.61999999999999</v>
      </c>
      <c r="G41" s="313"/>
      <c r="H41" s="233"/>
    </row>
    <row r="42" spans="1:8" ht="19.5" customHeight="1" x14ac:dyDescent="0.25">
      <c r="A42" s="221"/>
      <c r="B42" s="222"/>
      <c r="C42" s="223"/>
      <c r="D42" s="223"/>
      <c r="E42" s="224"/>
      <c r="F42" s="224"/>
    </row>
    <row r="43" spans="1:8" x14ac:dyDescent="0.25">
      <c r="A43" s="544" t="s">
        <v>522</v>
      </c>
      <c r="B43" s="544"/>
      <c r="C43" s="544"/>
      <c r="D43" s="544"/>
      <c r="E43" s="544"/>
      <c r="F43" s="306"/>
    </row>
    <row r="44" spans="1:8" ht="66.75" customHeight="1" x14ac:dyDescent="0.25">
      <c r="A44" s="544" t="s">
        <v>635</v>
      </c>
      <c r="B44" s="544"/>
      <c r="C44" s="544"/>
      <c r="D44" s="544"/>
      <c r="E44" s="544"/>
      <c r="F44" s="544"/>
      <c r="G44" s="545"/>
      <c r="H44" s="545"/>
    </row>
    <row r="45" spans="1:8" ht="27" customHeight="1" x14ac:dyDescent="0.25">
      <c r="A45" s="543" t="s">
        <v>34</v>
      </c>
      <c r="B45" s="543"/>
      <c r="G45" s="175" t="s">
        <v>551</v>
      </c>
    </row>
    <row r="53" ht="51.75" customHeight="1" x14ac:dyDescent="0.25"/>
  </sheetData>
  <mergeCells count="17">
    <mergeCell ref="E1:G1"/>
    <mergeCell ref="E2:G2"/>
    <mergeCell ref="E3:G3"/>
    <mergeCell ref="E4:G4"/>
    <mergeCell ref="F5:G5"/>
    <mergeCell ref="A45:B45"/>
    <mergeCell ref="A43:E43"/>
    <mergeCell ref="A7:H7"/>
    <mergeCell ref="A8:H8"/>
    <mergeCell ref="A44:H44"/>
    <mergeCell ref="G9:H9"/>
    <mergeCell ref="E9:E10"/>
    <mergeCell ref="C9:C10"/>
    <mergeCell ref="B9:B10"/>
    <mergeCell ref="A9:A10"/>
    <mergeCell ref="D9:D10"/>
    <mergeCell ref="F9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32B8"/>
  </sheetPr>
  <dimension ref="A1:F46"/>
  <sheetViews>
    <sheetView view="pageBreakPreview" zoomScaleNormal="100" zoomScaleSheetLayoutView="100" workbookViewId="0">
      <selection activeCell="B44" sqref="B44"/>
    </sheetView>
  </sheetViews>
  <sheetFormatPr defaultColWidth="9.140625" defaultRowHeight="15" x14ac:dyDescent="0.25"/>
  <cols>
    <col min="1" max="1" width="9.7109375" style="3" customWidth="1"/>
    <col min="2" max="2" width="71.85546875" style="3" customWidth="1"/>
    <col min="3" max="3" width="21" style="3" customWidth="1"/>
    <col min="4" max="4" width="21" style="3" hidden="1" customWidth="1"/>
    <col min="5" max="5" width="14.42578125" style="3" hidden="1" customWidth="1"/>
    <col min="6" max="6" width="0" style="3" hidden="1" customWidth="1"/>
    <col min="7" max="16384" width="9.140625" style="3"/>
  </cols>
  <sheetData>
    <row r="1" spans="1:6" x14ac:dyDescent="0.25">
      <c r="A1" s="4"/>
      <c r="B1" s="4"/>
      <c r="C1" s="229" t="s">
        <v>0</v>
      </c>
      <c r="D1" s="226"/>
    </row>
    <row r="2" spans="1:6" x14ac:dyDescent="0.25">
      <c r="A2" s="4"/>
      <c r="B2" s="4"/>
      <c r="C2" s="229" t="s">
        <v>33</v>
      </c>
      <c r="D2" s="226"/>
    </row>
    <row r="3" spans="1:6" x14ac:dyDescent="0.25">
      <c r="A3" s="4"/>
      <c r="B3" s="4"/>
      <c r="C3" s="229" t="s">
        <v>1</v>
      </c>
      <c r="D3" s="226"/>
    </row>
    <row r="4" spans="1:6" x14ac:dyDescent="0.25">
      <c r="A4" s="4"/>
      <c r="B4" s="4"/>
      <c r="C4" s="229" t="s">
        <v>413</v>
      </c>
      <c r="D4" s="226"/>
    </row>
    <row r="5" spans="1:6" x14ac:dyDescent="0.25">
      <c r="A5" s="4"/>
      <c r="B5" s="4"/>
      <c r="C5" s="229" t="s">
        <v>987</v>
      </c>
      <c r="D5" s="226"/>
    </row>
    <row r="6" spans="1:6" x14ac:dyDescent="0.25">
      <c r="A6" s="4"/>
      <c r="B6" s="4"/>
      <c r="C6" s="4"/>
      <c r="D6" s="4"/>
      <c r="E6" s="5"/>
    </row>
    <row r="7" spans="1:6" x14ac:dyDescent="0.25">
      <c r="A7" s="465" t="s">
        <v>2</v>
      </c>
      <c r="B7" s="559"/>
      <c r="C7" s="559"/>
      <c r="D7" s="225"/>
      <c r="E7" s="59"/>
    </row>
    <row r="8" spans="1:6" ht="30.75" customHeight="1" x14ac:dyDescent="0.25">
      <c r="A8" s="479" t="s">
        <v>988</v>
      </c>
      <c r="B8" s="562"/>
      <c r="C8" s="562"/>
      <c r="D8" s="227"/>
      <c r="E8" s="58"/>
    </row>
    <row r="9" spans="1:6" ht="63.75" customHeight="1" x14ac:dyDescent="0.25">
      <c r="A9" s="1" t="s">
        <v>5</v>
      </c>
      <c r="B9" s="28" t="s">
        <v>255</v>
      </c>
      <c r="C9" s="29" t="s">
        <v>354</v>
      </c>
      <c r="D9" s="29" t="s">
        <v>989</v>
      </c>
      <c r="E9" s="455" t="s">
        <v>990</v>
      </c>
      <c r="F9" s="456"/>
    </row>
    <row r="10" spans="1:6" x14ac:dyDescent="0.25">
      <c r="A10" s="33">
        <v>1</v>
      </c>
      <c r="B10" s="90">
        <v>2</v>
      </c>
      <c r="C10" s="91">
        <v>3</v>
      </c>
      <c r="D10" s="91"/>
      <c r="E10" s="456"/>
      <c r="F10" s="456"/>
    </row>
    <row r="11" spans="1:6" ht="23.25" customHeight="1" x14ac:dyDescent="0.25">
      <c r="A11" s="38">
        <v>1</v>
      </c>
      <c r="B11" s="567" t="s">
        <v>365</v>
      </c>
      <c r="C11" s="568"/>
      <c r="D11" s="457"/>
      <c r="E11" s="458"/>
      <c r="F11" s="456"/>
    </row>
    <row r="12" spans="1:6" ht="34.5" customHeight="1" x14ac:dyDescent="0.25">
      <c r="A12" s="36" t="s">
        <v>38</v>
      </c>
      <c r="B12" s="118" t="s">
        <v>996</v>
      </c>
      <c r="C12" s="451">
        <v>8.5399999999999991</v>
      </c>
      <c r="D12" s="451">
        <v>8.4</v>
      </c>
      <c r="E12" s="453">
        <f>C12/D12*100</f>
        <v>101.66666666666666</v>
      </c>
      <c r="F12" s="454">
        <f>C12-D12</f>
        <v>0.13999999999999879</v>
      </c>
    </row>
    <row r="13" spans="1:6" ht="18.75" x14ac:dyDescent="0.25">
      <c r="A13" s="38">
        <v>2</v>
      </c>
      <c r="B13" s="560" t="s">
        <v>256</v>
      </c>
      <c r="C13" s="561"/>
      <c r="D13" s="451">
        <v>0</v>
      </c>
      <c r="E13" s="453"/>
      <c r="F13" s="454">
        <f t="shared" ref="F13:F43" si="0">C13-D13</f>
        <v>0</v>
      </c>
    </row>
    <row r="14" spans="1:6" ht="31.5" x14ac:dyDescent="0.3">
      <c r="A14" s="170" t="s">
        <v>239</v>
      </c>
      <c r="B14" s="121" t="s">
        <v>997</v>
      </c>
      <c r="C14" s="303">
        <v>9.68</v>
      </c>
      <c r="D14" s="451">
        <v>10.18</v>
      </c>
      <c r="E14" s="453">
        <f t="shared" ref="E14:E43" si="1">C14/D14*100</f>
        <v>95.088408644400786</v>
      </c>
      <c r="F14" s="454">
        <f t="shared" si="0"/>
        <v>-0.5</v>
      </c>
    </row>
    <row r="15" spans="1:6" ht="31.5" x14ac:dyDescent="0.3">
      <c r="A15" s="168" t="s">
        <v>240</v>
      </c>
      <c r="B15" s="169" t="s">
        <v>998</v>
      </c>
      <c r="C15" s="231">
        <v>7.26</v>
      </c>
      <c r="D15" s="451">
        <v>6.98</v>
      </c>
      <c r="E15" s="453">
        <f t="shared" si="1"/>
        <v>104.01146131805157</v>
      </c>
      <c r="F15" s="454">
        <f t="shared" si="0"/>
        <v>0.27999999999999936</v>
      </c>
    </row>
    <row r="16" spans="1:6" ht="31.5" x14ac:dyDescent="0.25">
      <c r="A16" s="34" t="s">
        <v>496</v>
      </c>
      <c r="B16" s="121" t="s">
        <v>999</v>
      </c>
      <c r="C16" s="89">
        <v>10.39</v>
      </c>
      <c r="D16" s="451">
        <v>10.029999999999999</v>
      </c>
      <c r="E16" s="453">
        <f t="shared" si="1"/>
        <v>103.58923230309074</v>
      </c>
      <c r="F16" s="454">
        <f t="shared" si="0"/>
        <v>0.36000000000000121</v>
      </c>
    </row>
    <row r="17" spans="1:6" ht="31.5" x14ac:dyDescent="0.25">
      <c r="A17" s="34" t="s">
        <v>498</v>
      </c>
      <c r="B17" s="121" t="s">
        <v>1000</v>
      </c>
      <c r="C17" s="89">
        <v>8.26</v>
      </c>
      <c r="D17" s="451">
        <v>7.92</v>
      </c>
      <c r="E17" s="453">
        <f t="shared" si="1"/>
        <v>104.29292929292929</v>
      </c>
      <c r="F17" s="454">
        <f t="shared" si="0"/>
        <v>0.33999999999999986</v>
      </c>
    </row>
    <row r="18" spans="1:6" ht="18.75" x14ac:dyDescent="0.25">
      <c r="A18" s="38">
        <v>3</v>
      </c>
      <c r="B18" s="560" t="s">
        <v>257</v>
      </c>
      <c r="C18" s="561"/>
      <c r="D18" s="451">
        <v>0</v>
      </c>
      <c r="E18" s="453"/>
      <c r="F18" s="454">
        <f t="shared" si="0"/>
        <v>0</v>
      </c>
    </row>
    <row r="19" spans="1:6" ht="31.5" x14ac:dyDescent="0.25">
      <c r="A19" s="36" t="s">
        <v>241</v>
      </c>
      <c r="B19" s="35" t="s">
        <v>1001</v>
      </c>
      <c r="C19" s="89">
        <v>10.98</v>
      </c>
      <c r="D19" s="451">
        <v>10.34</v>
      </c>
      <c r="E19" s="453">
        <f t="shared" si="1"/>
        <v>106.18955512572535</v>
      </c>
      <c r="F19" s="454">
        <f t="shared" si="0"/>
        <v>0.64000000000000057</v>
      </c>
    </row>
    <row r="20" spans="1:6" ht="31.5" x14ac:dyDescent="0.25">
      <c r="A20" s="36" t="s">
        <v>242</v>
      </c>
      <c r="B20" s="35" t="s">
        <v>1002</v>
      </c>
      <c r="C20" s="89">
        <v>8.6999999999999993</v>
      </c>
      <c r="D20" s="451">
        <v>8.02</v>
      </c>
      <c r="E20" s="453">
        <f t="shared" si="1"/>
        <v>108.47880299251871</v>
      </c>
      <c r="F20" s="454">
        <f t="shared" si="0"/>
        <v>0.67999999999999972</v>
      </c>
    </row>
    <row r="21" spans="1:6" ht="31.5" x14ac:dyDescent="0.25">
      <c r="A21" s="36" t="s">
        <v>363</v>
      </c>
      <c r="B21" s="35" t="s">
        <v>1003</v>
      </c>
      <c r="C21" s="89">
        <v>10.38</v>
      </c>
      <c r="D21" s="451">
        <v>9.61</v>
      </c>
      <c r="E21" s="453">
        <f t="shared" si="1"/>
        <v>108.01248699271594</v>
      </c>
      <c r="F21" s="454">
        <f t="shared" si="0"/>
        <v>0.77000000000000135</v>
      </c>
    </row>
    <row r="22" spans="1:6" ht="36.75" customHeight="1" x14ac:dyDescent="0.25">
      <c r="A22" s="36" t="s">
        <v>415</v>
      </c>
      <c r="B22" s="118" t="s">
        <v>1004</v>
      </c>
      <c r="C22" s="71">
        <v>8.16</v>
      </c>
      <c r="D22" s="451">
        <v>7.18</v>
      </c>
      <c r="E22" s="453">
        <f t="shared" si="1"/>
        <v>113.6490250696379</v>
      </c>
      <c r="F22" s="454">
        <f t="shared" si="0"/>
        <v>0.98000000000000043</v>
      </c>
    </row>
    <row r="23" spans="1:6" ht="36.75" customHeight="1" x14ac:dyDescent="0.25">
      <c r="A23" s="36" t="s">
        <v>788</v>
      </c>
      <c r="B23" s="122" t="s">
        <v>1005</v>
      </c>
      <c r="C23" s="89">
        <v>11.04</v>
      </c>
      <c r="D23" s="451">
        <v>10.16</v>
      </c>
      <c r="E23" s="453">
        <f t="shared" si="1"/>
        <v>108.66141732283464</v>
      </c>
      <c r="F23" s="454">
        <f t="shared" si="0"/>
        <v>0.87999999999999901</v>
      </c>
    </row>
    <row r="24" spans="1:6" ht="36.75" customHeight="1" x14ac:dyDescent="0.25">
      <c r="A24" s="36" t="s">
        <v>789</v>
      </c>
      <c r="B24" s="122" t="s">
        <v>1006</v>
      </c>
      <c r="C24" s="89">
        <v>8.64</v>
      </c>
      <c r="D24" s="451">
        <v>7.73</v>
      </c>
      <c r="E24" s="453">
        <f t="shared" si="1"/>
        <v>111.77231565329883</v>
      </c>
      <c r="F24" s="454">
        <f t="shared" si="0"/>
        <v>0.91000000000000014</v>
      </c>
    </row>
    <row r="25" spans="1:6" ht="18.75" x14ac:dyDescent="0.25">
      <c r="A25" s="46">
        <v>4</v>
      </c>
      <c r="B25" s="565" t="s">
        <v>275</v>
      </c>
      <c r="C25" s="566"/>
      <c r="D25" s="451">
        <v>0</v>
      </c>
      <c r="E25" s="453"/>
      <c r="F25" s="454">
        <f t="shared" si="0"/>
        <v>0</v>
      </c>
    </row>
    <row r="26" spans="1:6" ht="31.5" x14ac:dyDescent="0.25">
      <c r="A26" s="45" t="s">
        <v>8</v>
      </c>
      <c r="B26" s="35" t="s">
        <v>1007</v>
      </c>
      <c r="C26" s="71">
        <v>7.85</v>
      </c>
      <c r="D26" s="451">
        <v>7.06</v>
      </c>
      <c r="E26" s="453">
        <f t="shared" si="1"/>
        <v>111.18980169971671</v>
      </c>
      <c r="F26" s="454">
        <f t="shared" si="0"/>
        <v>0.79</v>
      </c>
    </row>
    <row r="27" spans="1:6" ht="31.5" x14ac:dyDescent="0.25">
      <c r="A27" s="45" t="s">
        <v>249</v>
      </c>
      <c r="B27" s="118" t="s">
        <v>1008</v>
      </c>
      <c r="C27" s="123">
        <v>7.9</v>
      </c>
      <c r="D27" s="451">
        <v>7.08</v>
      </c>
      <c r="E27" s="453">
        <f t="shared" si="1"/>
        <v>111.5819209039548</v>
      </c>
      <c r="F27" s="454">
        <f t="shared" si="0"/>
        <v>0.82000000000000028</v>
      </c>
    </row>
    <row r="28" spans="1:6" ht="31.5" x14ac:dyDescent="0.25">
      <c r="A28" s="45" t="s">
        <v>250</v>
      </c>
      <c r="B28" s="35" t="s">
        <v>1009</v>
      </c>
      <c r="C28" s="123">
        <v>7.88</v>
      </c>
      <c r="D28" s="451">
        <v>7.07</v>
      </c>
      <c r="E28" s="453">
        <f t="shared" si="1"/>
        <v>111.45685997171144</v>
      </c>
      <c r="F28" s="454">
        <f t="shared" si="0"/>
        <v>0.80999999999999961</v>
      </c>
    </row>
    <row r="29" spans="1:6" ht="18.75" x14ac:dyDescent="0.25">
      <c r="A29" s="38">
        <v>5</v>
      </c>
      <c r="B29" s="560" t="s">
        <v>258</v>
      </c>
      <c r="C29" s="561"/>
      <c r="D29" s="451">
        <v>0</v>
      </c>
      <c r="E29" s="453"/>
      <c r="F29" s="454">
        <f t="shared" si="0"/>
        <v>0</v>
      </c>
    </row>
    <row r="30" spans="1:6" ht="27.75" customHeight="1" x14ac:dyDescent="0.25">
      <c r="A30" s="36" t="s">
        <v>244</v>
      </c>
      <c r="B30" s="122" t="s">
        <v>259</v>
      </c>
      <c r="C30" s="71">
        <v>4.25</v>
      </c>
      <c r="D30" s="451">
        <v>4.3099999999999996</v>
      </c>
      <c r="E30" s="453">
        <f t="shared" si="1"/>
        <v>98.607888631090503</v>
      </c>
      <c r="F30" s="454">
        <f t="shared" si="0"/>
        <v>-5.9999999999999609E-2</v>
      </c>
    </row>
    <row r="31" spans="1:6" ht="29.25" customHeight="1" x14ac:dyDescent="0.25">
      <c r="A31" s="34" t="s">
        <v>245</v>
      </c>
      <c r="B31" s="122" t="s">
        <v>260</v>
      </c>
      <c r="C31" s="89">
        <v>4.26</v>
      </c>
      <c r="D31" s="451">
        <v>6.22</v>
      </c>
      <c r="E31" s="453">
        <f t="shared" si="1"/>
        <v>68.488745980707392</v>
      </c>
      <c r="F31" s="454">
        <f t="shared" si="0"/>
        <v>-1.96</v>
      </c>
    </row>
    <row r="32" spans="1:6" ht="18.75" x14ac:dyDescent="0.25">
      <c r="A32" s="38">
        <v>6</v>
      </c>
      <c r="B32" s="563" t="s">
        <v>364</v>
      </c>
      <c r="C32" s="564"/>
      <c r="D32" s="451">
        <v>0</v>
      </c>
      <c r="E32" s="453"/>
      <c r="F32" s="454">
        <f t="shared" si="0"/>
        <v>0</v>
      </c>
    </row>
    <row r="33" spans="1:6" ht="31.5" x14ac:dyDescent="0.25">
      <c r="A33" s="60" t="s">
        <v>727</v>
      </c>
      <c r="B33" s="118" t="s">
        <v>1010</v>
      </c>
      <c r="C33" s="71">
        <v>10.02</v>
      </c>
      <c r="D33" s="451">
        <v>10.26</v>
      </c>
      <c r="E33" s="453">
        <f t="shared" si="1"/>
        <v>97.660818713450297</v>
      </c>
      <c r="F33" s="454">
        <f t="shared" si="0"/>
        <v>-0.24000000000000021</v>
      </c>
    </row>
    <row r="34" spans="1:6" ht="31.5" x14ac:dyDescent="0.25">
      <c r="A34" s="60" t="s">
        <v>728</v>
      </c>
      <c r="B34" s="118" t="s">
        <v>1011</v>
      </c>
      <c r="C34" s="89">
        <v>7.91</v>
      </c>
      <c r="D34" s="451">
        <v>8.11</v>
      </c>
      <c r="E34" s="453">
        <f t="shared" si="1"/>
        <v>97.533908754623937</v>
      </c>
      <c r="F34" s="454">
        <f t="shared" si="0"/>
        <v>-0.19999999999999929</v>
      </c>
    </row>
    <row r="35" spans="1:6" ht="31.5" x14ac:dyDescent="0.25">
      <c r="A35" s="60" t="s">
        <v>729</v>
      </c>
      <c r="B35" s="118" t="s">
        <v>1012</v>
      </c>
      <c r="C35" s="89">
        <v>9.66</v>
      </c>
      <c r="D35" s="451">
        <v>10.25</v>
      </c>
      <c r="E35" s="453">
        <f t="shared" si="1"/>
        <v>94.243902439024396</v>
      </c>
      <c r="F35" s="454">
        <f t="shared" si="0"/>
        <v>-0.58999999999999986</v>
      </c>
    </row>
    <row r="36" spans="1:6" ht="31.5" x14ac:dyDescent="0.25">
      <c r="A36" s="60" t="s">
        <v>730</v>
      </c>
      <c r="B36" s="118" t="s">
        <v>1013</v>
      </c>
      <c r="C36" s="89">
        <v>7.3</v>
      </c>
      <c r="D36" s="451">
        <v>7.06</v>
      </c>
      <c r="E36" s="453">
        <f t="shared" si="1"/>
        <v>103.39943342776203</v>
      </c>
      <c r="F36" s="454">
        <f t="shared" si="0"/>
        <v>0.24000000000000021</v>
      </c>
    </row>
    <row r="37" spans="1:6" ht="31.5" x14ac:dyDescent="0.25">
      <c r="A37" s="60" t="s">
        <v>731</v>
      </c>
      <c r="B37" s="118" t="s">
        <v>1014</v>
      </c>
      <c r="C37" s="71">
        <v>10.24</v>
      </c>
      <c r="D37" s="451">
        <v>10.43</v>
      </c>
      <c r="E37" s="453">
        <f t="shared" si="1"/>
        <v>98.17833173537872</v>
      </c>
      <c r="F37" s="454">
        <f t="shared" si="0"/>
        <v>-0.1899999999999995</v>
      </c>
    </row>
    <row r="38" spans="1:6" ht="31.5" x14ac:dyDescent="0.25">
      <c r="A38" s="60" t="s">
        <v>732</v>
      </c>
      <c r="B38" s="118" t="s">
        <v>1015</v>
      </c>
      <c r="C38" s="71">
        <v>12.12</v>
      </c>
      <c r="D38" s="451">
        <v>18.829999999999998</v>
      </c>
      <c r="E38" s="453">
        <f t="shared" si="1"/>
        <v>64.365374402549122</v>
      </c>
      <c r="F38" s="454">
        <f t="shared" si="0"/>
        <v>-6.7099999999999991</v>
      </c>
    </row>
    <row r="39" spans="1:6" ht="18.75" x14ac:dyDescent="0.25">
      <c r="A39" s="38">
        <v>7</v>
      </c>
      <c r="B39" s="560" t="s">
        <v>311</v>
      </c>
      <c r="C39" s="561"/>
      <c r="D39" s="451">
        <v>0</v>
      </c>
      <c r="E39" s="453"/>
      <c r="F39" s="454">
        <f t="shared" si="0"/>
        <v>0</v>
      </c>
    </row>
    <row r="40" spans="1:6" ht="30.75" customHeight="1" x14ac:dyDescent="0.25">
      <c r="A40" s="60" t="s">
        <v>312</v>
      </c>
      <c r="B40" s="122" t="s">
        <v>1016</v>
      </c>
      <c r="C40" s="89">
        <v>7.01</v>
      </c>
      <c r="D40" s="451">
        <v>6.98</v>
      </c>
      <c r="E40" s="453">
        <f t="shared" si="1"/>
        <v>100.42979942693408</v>
      </c>
      <c r="F40" s="454">
        <f t="shared" si="0"/>
        <v>2.9999999999999361E-2</v>
      </c>
    </row>
    <row r="41" spans="1:6" ht="31.5" x14ac:dyDescent="0.25">
      <c r="A41" s="60" t="s">
        <v>313</v>
      </c>
      <c r="B41" s="122" t="s">
        <v>581</v>
      </c>
      <c r="C41" s="89">
        <v>4.3</v>
      </c>
      <c r="D41" s="451">
        <v>4.55</v>
      </c>
      <c r="E41" s="453">
        <f t="shared" si="1"/>
        <v>94.505494505494497</v>
      </c>
      <c r="F41" s="454">
        <f t="shared" si="0"/>
        <v>-0.25</v>
      </c>
    </row>
    <row r="42" spans="1:6" ht="31.5" x14ac:dyDescent="0.25">
      <c r="A42" s="60" t="s">
        <v>366</v>
      </c>
      <c r="B42" s="122" t="s">
        <v>1017</v>
      </c>
      <c r="C42" s="89">
        <v>9.2899999999999991</v>
      </c>
      <c r="D42" s="451">
        <v>9.6999999999999993</v>
      </c>
      <c r="E42" s="453">
        <f t="shared" si="1"/>
        <v>95.773195876288653</v>
      </c>
      <c r="F42" s="454">
        <f t="shared" si="0"/>
        <v>-0.41000000000000014</v>
      </c>
    </row>
    <row r="43" spans="1:6" ht="31.5" x14ac:dyDescent="0.25">
      <c r="A43" s="60" t="s">
        <v>367</v>
      </c>
      <c r="B43" s="122" t="s">
        <v>1018</v>
      </c>
      <c r="C43" s="89">
        <v>7.07</v>
      </c>
      <c r="D43" s="451">
        <v>7.22</v>
      </c>
      <c r="E43" s="453">
        <f t="shared" si="1"/>
        <v>97.922437673130204</v>
      </c>
      <c r="F43" s="454">
        <f t="shared" si="0"/>
        <v>-0.14999999999999947</v>
      </c>
    </row>
    <row r="44" spans="1:6" ht="37.5" x14ac:dyDescent="0.25">
      <c r="A44" s="316"/>
      <c r="B44" s="317"/>
      <c r="C44" s="318"/>
      <c r="D44" s="318" t="s">
        <v>991</v>
      </c>
      <c r="E44" s="228">
        <f>SUM(E12:E43)/26</f>
        <v>100.41346982783415</v>
      </c>
    </row>
    <row r="46" spans="1:6" ht="15.75" x14ac:dyDescent="0.25">
      <c r="B46" s="37" t="s">
        <v>575</v>
      </c>
    </row>
  </sheetData>
  <mergeCells count="9">
    <mergeCell ref="A7:C7"/>
    <mergeCell ref="B29:C29"/>
    <mergeCell ref="B39:C39"/>
    <mergeCell ref="A8:C8"/>
    <mergeCell ref="B32:C32"/>
    <mergeCell ref="B13:C13"/>
    <mergeCell ref="B18:C18"/>
    <mergeCell ref="B25:C25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32B8"/>
    <pageSetUpPr fitToPage="1"/>
  </sheetPr>
  <dimension ref="A1:D16"/>
  <sheetViews>
    <sheetView view="pageBreakPreview" zoomScale="87" zoomScaleNormal="100" zoomScaleSheetLayoutView="87" workbookViewId="0">
      <selection activeCell="K1" sqref="K1:K1048576"/>
    </sheetView>
  </sheetViews>
  <sheetFormatPr defaultColWidth="9.140625" defaultRowHeight="18.75" x14ac:dyDescent="0.3"/>
  <cols>
    <col min="1" max="1" width="7.7109375" style="49" customWidth="1"/>
    <col min="2" max="2" width="51" style="49" customWidth="1"/>
    <col min="3" max="3" width="29.42578125" style="49" customWidth="1"/>
    <col min="4" max="4" width="25.7109375" style="49" customWidth="1"/>
    <col min="5" max="16384" width="9.140625" style="49"/>
  </cols>
  <sheetData>
    <row r="1" spans="1:4" x14ac:dyDescent="0.3">
      <c r="D1" s="50" t="s">
        <v>0</v>
      </c>
    </row>
    <row r="2" spans="1:4" x14ac:dyDescent="0.3">
      <c r="D2" s="50" t="s">
        <v>33</v>
      </c>
    </row>
    <row r="3" spans="1:4" x14ac:dyDescent="0.3">
      <c r="D3" s="50" t="s">
        <v>1</v>
      </c>
    </row>
    <row r="4" spans="1:4" x14ac:dyDescent="0.3">
      <c r="D4" s="50" t="s">
        <v>412</v>
      </c>
    </row>
    <row r="5" spans="1:4" x14ac:dyDescent="0.3">
      <c r="D5" s="125" t="s">
        <v>986</v>
      </c>
    </row>
    <row r="7" spans="1:4" x14ac:dyDescent="0.3">
      <c r="A7" s="569" t="s">
        <v>2</v>
      </c>
      <c r="B7" s="569"/>
      <c r="C7" s="569"/>
      <c r="D7" s="545"/>
    </row>
    <row r="8" spans="1:4" ht="27.75" customHeight="1" x14ac:dyDescent="0.3">
      <c r="A8" s="495" t="s">
        <v>985</v>
      </c>
      <c r="B8" s="495"/>
      <c r="C8" s="495"/>
      <c r="D8" s="545"/>
    </row>
    <row r="10" spans="1:4" ht="37.5" x14ac:dyDescent="0.3">
      <c r="A10" s="51" t="s">
        <v>5</v>
      </c>
      <c r="B10" s="52" t="s">
        <v>295</v>
      </c>
      <c r="C10" s="53" t="s">
        <v>300</v>
      </c>
      <c r="D10" s="29" t="s">
        <v>354</v>
      </c>
    </row>
    <row r="11" spans="1:4" x14ac:dyDescent="0.3">
      <c r="A11" s="51">
        <v>1</v>
      </c>
      <c r="B11" s="54">
        <v>2</v>
      </c>
      <c r="C11" s="55">
        <v>3</v>
      </c>
      <c r="D11" s="56">
        <v>4</v>
      </c>
    </row>
    <row r="12" spans="1:4" ht="37.5" x14ac:dyDescent="0.3">
      <c r="A12" s="56">
        <v>1</v>
      </c>
      <c r="B12" s="57" t="s">
        <v>296</v>
      </c>
      <c r="C12" s="56" t="s">
        <v>298</v>
      </c>
      <c r="D12" s="304">
        <v>0.68</v>
      </c>
    </row>
    <row r="13" spans="1:4" ht="37.5" x14ac:dyDescent="0.3">
      <c r="A13" s="56">
        <v>2</v>
      </c>
      <c r="B13" s="57" t="s">
        <v>297</v>
      </c>
      <c r="C13" s="56" t="s">
        <v>299</v>
      </c>
      <c r="D13" s="304">
        <v>1.18</v>
      </c>
    </row>
    <row r="16" spans="1:4" x14ac:dyDescent="0.3">
      <c r="B16" s="49" t="s">
        <v>34</v>
      </c>
      <c r="D16" s="49" t="s">
        <v>549</v>
      </c>
    </row>
  </sheetData>
  <mergeCells count="2">
    <mergeCell ref="A8:D8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32B8"/>
    <pageSetUpPr fitToPage="1"/>
  </sheetPr>
  <dimension ref="A1:E14"/>
  <sheetViews>
    <sheetView view="pageBreakPreview" zoomScale="82" zoomScaleNormal="100" zoomScaleSheetLayoutView="82" workbookViewId="0">
      <selection activeCell="D13" sqref="D13"/>
    </sheetView>
  </sheetViews>
  <sheetFormatPr defaultColWidth="9.140625" defaultRowHeight="18.75" x14ac:dyDescent="0.3"/>
  <cols>
    <col min="1" max="1" width="6.5703125" style="49" customWidth="1"/>
    <col min="2" max="2" width="47.140625" style="49" customWidth="1"/>
    <col min="3" max="3" width="22.140625" style="49" customWidth="1"/>
    <col min="4" max="4" width="22.140625" style="117" customWidth="1"/>
    <col min="5" max="5" width="18.42578125" style="49" customWidth="1"/>
    <col min="6" max="16384" width="9.140625" style="49"/>
  </cols>
  <sheetData>
    <row r="1" spans="1:5" x14ac:dyDescent="0.3">
      <c r="A1" s="72"/>
      <c r="B1" s="72"/>
      <c r="C1" s="72"/>
      <c r="D1" s="113"/>
      <c r="E1" s="73" t="s">
        <v>0</v>
      </c>
    </row>
    <row r="2" spans="1:5" x14ac:dyDescent="0.3">
      <c r="A2" s="72"/>
      <c r="B2" s="72"/>
      <c r="C2" s="72"/>
      <c r="D2" s="113"/>
      <c r="E2" s="73" t="s">
        <v>33</v>
      </c>
    </row>
    <row r="3" spans="1:5" x14ac:dyDescent="0.3">
      <c r="A3" s="72"/>
      <c r="B3" s="72"/>
      <c r="C3" s="72"/>
      <c r="D3" s="113"/>
      <c r="E3" s="73" t="s">
        <v>1</v>
      </c>
    </row>
    <row r="4" spans="1:5" x14ac:dyDescent="0.3">
      <c r="A4" s="72"/>
      <c r="B4" s="72"/>
      <c r="C4" s="72"/>
      <c r="D4" s="113"/>
      <c r="E4" s="73" t="s">
        <v>412</v>
      </c>
    </row>
    <row r="5" spans="1:5" x14ac:dyDescent="0.3">
      <c r="A5" s="72"/>
      <c r="B5" s="72"/>
      <c r="C5" s="72"/>
      <c r="D5" s="113"/>
      <c r="E5" s="73" t="s">
        <v>983</v>
      </c>
    </row>
    <row r="6" spans="1:5" x14ac:dyDescent="0.3">
      <c r="A6" s="72"/>
      <c r="B6" s="72"/>
      <c r="C6" s="72"/>
      <c r="D6" s="113"/>
      <c r="E6" s="72"/>
    </row>
    <row r="7" spans="1:5" x14ac:dyDescent="0.3">
      <c r="A7" s="570" t="s">
        <v>2</v>
      </c>
      <c r="B7" s="570"/>
      <c r="C7" s="570"/>
      <c r="D7" s="570"/>
      <c r="E7" s="570"/>
    </row>
    <row r="8" spans="1:5" x14ac:dyDescent="0.3">
      <c r="A8" s="493" t="s">
        <v>984</v>
      </c>
      <c r="B8" s="493"/>
      <c r="C8" s="493"/>
      <c r="D8" s="493"/>
      <c r="E8" s="493"/>
    </row>
    <row r="9" spans="1:5" ht="114" customHeight="1" x14ac:dyDescent="0.3">
      <c r="A9" s="51" t="s">
        <v>5</v>
      </c>
      <c r="B9" s="52" t="s">
        <v>6</v>
      </c>
      <c r="C9" s="29" t="s">
        <v>352</v>
      </c>
      <c r="D9" s="102" t="s">
        <v>353</v>
      </c>
      <c r="E9" s="81" t="s">
        <v>351</v>
      </c>
    </row>
    <row r="10" spans="1:5" x14ac:dyDescent="0.3">
      <c r="A10" s="74">
        <v>1</v>
      </c>
      <c r="B10" s="75">
        <v>2</v>
      </c>
      <c r="C10" s="94">
        <v>3</v>
      </c>
      <c r="D10" s="114">
        <v>4</v>
      </c>
      <c r="E10" s="95">
        <v>5</v>
      </c>
    </row>
    <row r="11" spans="1:5" ht="56.25" x14ac:dyDescent="0.3">
      <c r="A11" s="76">
        <v>1</v>
      </c>
      <c r="B11" s="77" t="s">
        <v>371</v>
      </c>
      <c r="C11" s="305">
        <v>0</v>
      </c>
      <c r="D11" s="115">
        <v>0.85</v>
      </c>
      <c r="E11" s="96">
        <f>C11+D11</f>
        <v>0.85</v>
      </c>
    </row>
    <row r="12" spans="1:5" ht="75" x14ac:dyDescent="0.3">
      <c r="A12" s="76">
        <v>2</v>
      </c>
      <c r="B12" s="77" t="s">
        <v>370</v>
      </c>
      <c r="C12" s="305">
        <v>0</v>
      </c>
      <c r="D12" s="115">
        <v>1.07</v>
      </c>
      <c r="E12" s="96">
        <f>D12</f>
        <v>1.07</v>
      </c>
    </row>
    <row r="13" spans="1:5" x14ac:dyDescent="0.3">
      <c r="A13" s="78"/>
      <c r="B13" s="78"/>
      <c r="C13" s="78"/>
      <c r="D13" s="116"/>
      <c r="E13" s="78"/>
    </row>
    <row r="14" spans="1:5" x14ac:dyDescent="0.3">
      <c r="A14" s="78"/>
      <c r="B14" s="79" t="s">
        <v>35</v>
      </c>
      <c r="C14" s="78"/>
      <c r="D14" s="116" t="s">
        <v>549</v>
      </c>
    </row>
  </sheetData>
  <mergeCells count="2">
    <mergeCell ref="A7:E7"/>
    <mergeCell ref="A8:E8"/>
  </mergeCells>
  <pageMargins left="0.25" right="0.25" top="0.75" bottom="0.75" header="0.3" footer="0.3"/>
  <pageSetup paperSize="9"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E54"/>
  <sheetViews>
    <sheetView view="pageBreakPreview" topLeftCell="A7" zoomScale="60" zoomScaleNormal="100" workbookViewId="0">
      <selection activeCell="C39" sqref="C39"/>
    </sheetView>
  </sheetViews>
  <sheetFormatPr defaultColWidth="9.140625" defaultRowHeight="18.75" x14ac:dyDescent="0.3"/>
  <cols>
    <col min="1" max="1" width="6.5703125" style="49" customWidth="1"/>
    <col min="2" max="2" width="79" style="49" customWidth="1"/>
    <col min="3" max="3" width="20.28515625" style="49" customWidth="1"/>
    <col min="4" max="4" width="22.140625" style="117" customWidth="1"/>
    <col min="5" max="5" width="20" style="49" customWidth="1"/>
    <col min="6" max="16384" width="9.140625" style="49"/>
  </cols>
  <sheetData>
    <row r="1" spans="1:5" x14ac:dyDescent="0.3">
      <c r="A1" s="72"/>
      <c r="B1" s="72"/>
      <c r="D1" s="177"/>
      <c r="E1" s="177" t="s">
        <v>0</v>
      </c>
    </row>
    <row r="2" spans="1:5" x14ac:dyDescent="0.3">
      <c r="A2" s="72"/>
      <c r="B2" s="174"/>
      <c r="C2" s="571" t="s">
        <v>33</v>
      </c>
      <c r="D2" s="571"/>
      <c r="E2" s="571"/>
    </row>
    <row r="3" spans="1:5" x14ac:dyDescent="0.3">
      <c r="A3" s="72"/>
      <c r="B3" s="72"/>
      <c r="D3" s="177"/>
      <c r="E3" s="177" t="s">
        <v>1</v>
      </c>
    </row>
    <row r="4" spans="1:5" x14ac:dyDescent="0.3">
      <c r="A4" s="72"/>
      <c r="B4" s="72"/>
      <c r="D4" s="177"/>
      <c r="E4" s="177" t="s">
        <v>412</v>
      </c>
    </row>
    <row r="5" spans="1:5" x14ac:dyDescent="0.3">
      <c r="A5" s="72"/>
      <c r="B5" s="72"/>
      <c r="D5" s="177"/>
      <c r="E5" s="177" t="s">
        <v>1019</v>
      </c>
    </row>
    <row r="6" spans="1:5" x14ac:dyDescent="0.3">
      <c r="A6" s="72"/>
      <c r="B6" s="72"/>
      <c r="C6" s="72"/>
      <c r="D6" s="113"/>
      <c r="E6" s="72"/>
    </row>
    <row r="7" spans="1:5" x14ac:dyDescent="0.3">
      <c r="A7" s="492" t="s">
        <v>2</v>
      </c>
      <c r="B7" s="492"/>
      <c r="C7" s="492"/>
      <c r="D7" s="492"/>
      <c r="E7" s="492"/>
    </row>
    <row r="8" spans="1:5" ht="26.25" customHeight="1" x14ac:dyDescent="0.3">
      <c r="A8" s="493" t="s">
        <v>1032</v>
      </c>
      <c r="B8" s="493"/>
      <c r="C8" s="493"/>
      <c r="D8" s="493"/>
      <c r="E8" s="493"/>
    </row>
    <row r="9" spans="1:5" ht="114" customHeight="1" x14ac:dyDescent="0.3">
      <c r="A9" s="51" t="s">
        <v>5</v>
      </c>
      <c r="B9" s="52" t="s">
        <v>6</v>
      </c>
      <c r="C9" s="53" t="s">
        <v>352</v>
      </c>
      <c r="D9" s="126" t="s">
        <v>353</v>
      </c>
      <c r="E9" s="127" t="s">
        <v>351</v>
      </c>
    </row>
    <row r="10" spans="1:5" x14ac:dyDescent="0.3">
      <c r="A10" s="74">
        <v>1</v>
      </c>
      <c r="B10" s="74">
        <v>2</v>
      </c>
      <c r="C10" s="94">
        <v>3</v>
      </c>
      <c r="D10" s="114">
        <v>4</v>
      </c>
      <c r="E10" s="95">
        <v>5</v>
      </c>
    </row>
    <row r="11" spans="1:5" x14ac:dyDescent="0.3">
      <c r="A11" s="580" t="s">
        <v>405</v>
      </c>
      <c r="B11" s="581"/>
      <c r="C11" s="581"/>
      <c r="D11" s="581"/>
      <c r="E11" s="582"/>
    </row>
    <row r="12" spans="1:5" x14ac:dyDescent="0.3">
      <c r="A12" s="76">
        <v>1</v>
      </c>
      <c r="B12" s="57" t="s">
        <v>376</v>
      </c>
      <c r="C12" s="462">
        <v>2.84</v>
      </c>
      <c r="D12" s="131">
        <v>3.12</v>
      </c>
      <c r="E12" s="132">
        <f>D12+C12</f>
        <v>5.96</v>
      </c>
    </row>
    <row r="13" spans="1:5" x14ac:dyDescent="0.3">
      <c r="A13" s="76">
        <v>2</v>
      </c>
      <c r="B13" s="57" t="s">
        <v>377</v>
      </c>
      <c r="C13" s="462">
        <v>7.39</v>
      </c>
      <c r="D13" s="131">
        <v>3.12</v>
      </c>
      <c r="E13" s="132">
        <f t="shared" ref="E13:E49" si="0">D13+C13</f>
        <v>10.51</v>
      </c>
    </row>
    <row r="14" spans="1:5" x14ac:dyDescent="0.3">
      <c r="A14" s="76">
        <v>3</v>
      </c>
      <c r="B14" s="57" t="s">
        <v>378</v>
      </c>
      <c r="C14" s="242">
        <v>2.58</v>
      </c>
      <c r="D14" s="131">
        <v>3.12</v>
      </c>
      <c r="E14" s="132">
        <f t="shared" si="0"/>
        <v>5.7</v>
      </c>
    </row>
    <row r="15" spans="1:5" x14ac:dyDescent="0.3">
      <c r="A15" s="76">
        <v>4</v>
      </c>
      <c r="B15" s="57" t="s">
        <v>379</v>
      </c>
      <c r="C15" s="463">
        <v>17.850000000000001</v>
      </c>
      <c r="D15" s="130">
        <v>18.32</v>
      </c>
      <c r="E15" s="132">
        <f t="shared" si="0"/>
        <v>36.17</v>
      </c>
    </row>
    <row r="16" spans="1:5" x14ac:dyDescent="0.3">
      <c r="A16" s="76">
        <v>5</v>
      </c>
      <c r="B16" s="57" t="s">
        <v>380</v>
      </c>
      <c r="C16" s="463">
        <v>2.39</v>
      </c>
      <c r="D16" s="130">
        <v>1.04</v>
      </c>
      <c r="E16" s="132">
        <f t="shared" si="0"/>
        <v>3.43</v>
      </c>
    </row>
    <row r="17" spans="1:5" x14ac:dyDescent="0.3">
      <c r="A17" s="76">
        <v>6</v>
      </c>
      <c r="B17" s="57" t="s">
        <v>381</v>
      </c>
      <c r="C17" s="463">
        <v>0.31</v>
      </c>
      <c r="D17" s="130">
        <v>1.04</v>
      </c>
      <c r="E17" s="132">
        <f t="shared" si="0"/>
        <v>1.35</v>
      </c>
    </row>
    <row r="18" spans="1:5" x14ac:dyDescent="0.3">
      <c r="A18" s="76">
        <v>7</v>
      </c>
      <c r="B18" s="57" t="s">
        <v>382</v>
      </c>
      <c r="C18" s="463">
        <v>6.76</v>
      </c>
      <c r="D18" s="130">
        <v>10.52</v>
      </c>
      <c r="E18" s="132">
        <f t="shared" si="0"/>
        <v>17.28</v>
      </c>
    </row>
    <row r="19" spans="1:5" x14ac:dyDescent="0.3">
      <c r="A19" s="76">
        <v>8</v>
      </c>
      <c r="B19" s="57" t="s">
        <v>383</v>
      </c>
      <c r="C19" s="463">
        <v>2.19</v>
      </c>
      <c r="D19" s="130">
        <v>2.08</v>
      </c>
      <c r="E19" s="132">
        <f t="shared" si="0"/>
        <v>4.2699999999999996</v>
      </c>
    </row>
    <row r="20" spans="1:5" x14ac:dyDescent="0.3">
      <c r="A20" s="76">
        <v>9</v>
      </c>
      <c r="B20" s="57" t="s">
        <v>869</v>
      </c>
      <c r="C20" s="463"/>
      <c r="D20" s="130">
        <v>2.08</v>
      </c>
      <c r="E20" s="132">
        <f t="shared" si="0"/>
        <v>2.08</v>
      </c>
    </row>
    <row r="21" spans="1:5" x14ac:dyDescent="0.3">
      <c r="A21" s="76">
        <v>10</v>
      </c>
      <c r="B21" s="57" t="s">
        <v>870</v>
      </c>
      <c r="C21" s="463"/>
      <c r="D21" s="130">
        <v>0.62</v>
      </c>
      <c r="E21" s="132">
        <f t="shared" si="0"/>
        <v>0.62</v>
      </c>
    </row>
    <row r="22" spans="1:5" x14ac:dyDescent="0.3">
      <c r="A22" s="76">
        <v>11</v>
      </c>
      <c r="B22" s="57" t="s">
        <v>871</v>
      </c>
      <c r="C22" s="463">
        <v>2.39</v>
      </c>
      <c r="D22" s="130">
        <v>1.04</v>
      </c>
      <c r="E22" s="132">
        <f t="shared" si="0"/>
        <v>3.43</v>
      </c>
    </row>
    <row r="23" spans="1:5" x14ac:dyDescent="0.3">
      <c r="A23" s="583" t="s">
        <v>384</v>
      </c>
      <c r="B23" s="584"/>
      <c r="C23" s="584"/>
      <c r="D23" s="584"/>
      <c r="E23" s="585"/>
    </row>
    <row r="24" spans="1:5" x14ac:dyDescent="0.3">
      <c r="A24" s="152">
        <v>12</v>
      </c>
      <c r="B24" s="153" t="s">
        <v>385</v>
      </c>
      <c r="C24" s="463">
        <v>2.0699999999999998</v>
      </c>
      <c r="D24" s="151">
        <v>8.06</v>
      </c>
      <c r="E24" s="132">
        <f t="shared" si="0"/>
        <v>10.130000000000001</v>
      </c>
    </row>
    <row r="25" spans="1:5" x14ac:dyDescent="0.3">
      <c r="A25" s="152">
        <v>13</v>
      </c>
      <c r="B25" s="153" t="s">
        <v>386</v>
      </c>
      <c r="C25" s="463">
        <v>2.5099999999999998</v>
      </c>
      <c r="D25" s="151">
        <v>12.08</v>
      </c>
      <c r="E25" s="132">
        <f t="shared" si="0"/>
        <v>14.59</v>
      </c>
    </row>
    <row r="26" spans="1:5" x14ac:dyDescent="0.3">
      <c r="A26" s="152">
        <v>14</v>
      </c>
      <c r="B26" s="153" t="s">
        <v>387</v>
      </c>
      <c r="C26" s="151"/>
      <c r="D26" s="151">
        <v>8.06</v>
      </c>
      <c r="E26" s="132">
        <f t="shared" si="0"/>
        <v>8.06</v>
      </c>
    </row>
    <row r="27" spans="1:5" x14ac:dyDescent="0.3">
      <c r="A27" s="586" t="s">
        <v>406</v>
      </c>
      <c r="B27" s="587"/>
      <c r="C27" s="587"/>
      <c r="D27" s="587"/>
      <c r="E27" s="588"/>
    </row>
    <row r="28" spans="1:5" x14ac:dyDescent="0.3">
      <c r="A28" s="152">
        <v>15</v>
      </c>
      <c r="B28" s="153" t="s">
        <v>388</v>
      </c>
      <c r="C28" s="463">
        <v>1.01</v>
      </c>
      <c r="D28" s="151">
        <v>2.08</v>
      </c>
      <c r="E28" s="132">
        <f t="shared" si="0"/>
        <v>3.09</v>
      </c>
    </row>
    <row r="29" spans="1:5" x14ac:dyDescent="0.3">
      <c r="A29" s="152">
        <v>16</v>
      </c>
      <c r="B29" s="153" t="s">
        <v>389</v>
      </c>
      <c r="C29" s="463"/>
      <c r="D29" s="151">
        <v>3.12</v>
      </c>
      <c r="E29" s="132">
        <f t="shared" si="0"/>
        <v>3.12</v>
      </c>
    </row>
    <row r="30" spans="1:5" x14ac:dyDescent="0.3">
      <c r="A30" s="152">
        <v>17</v>
      </c>
      <c r="B30" s="153" t="s">
        <v>390</v>
      </c>
      <c r="C30" s="463"/>
      <c r="D30" s="151">
        <v>3.12</v>
      </c>
      <c r="E30" s="132">
        <f t="shared" si="0"/>
        <v>3.12</v>
      </c>
    </row>
    <row r="31" spans="1:5" x14ac:dyDescent="0.3">
      <c r="A31" s="152">
        <v>18</v>
      </c>
      <c r="B31" s="153" t="s">
        <v>396</v>
      </c>
      <c r="C31" s="463"/>
      <c r="D31" s="151">
        <v>2.08</v>
      </c>
      <c r="E31" s="132">
        <f t="shared" si="0"/>
        <v>2.08</v>
      </c>
    </row>
    <row r="32" spans="1:5" x14ac:dyDescent="0.3">
      <c r="A32" s="152">
        <v>19</v>
      </c>
      <c r="B32" s="153" t="s">
        <v>391</v>
      </c>
      <c r="C32" s="463">
        <v>0.86</v>
      </c>
      <c r="D32" s="151">
        <v>3.25</v>
      </c>
      <c r="E32" s="132">
        <f t="shared" si="0"/>
        <v>4.1100000000000003</v>
      </c>
    </row>
    <row r="33" spans="1:5" x14ac:dyDescent="0.3">
      <c r="A33" s="152">
        <v>20</v>
      </c>
      <c r="B33" s="153" t="s">
        <v>392</v>
      </c>
      <c r="C33" s="463">
        <v>0.86</v>
      </c>
      <c r="D33" s="151">
        <v>4.34</v>
      </c>
      <c r="E33" s="132">
        <f t="shared" si="0"/>
        <v>5.2</v>
      </c>
    </row>
    <row r="34" spans="1:5" x14ac:dyDescent="0.3">
      <c r="A34" s="152">
        <v>21</v>
      </c>
      <c r="B34" s="154" t="s">
        <v>393</v>
      </c>
      <c r="C34" s="463">
        <v>0.11</v>
      </c>
      <c r="D34" s="151">
        <v>2.08</v>
      </c>
      <c r="E34" s="132">
        <f t="shared" si="0"/>
        <v>2.19</v>
      </c>
    </row>
    <row r="35" spans="1:5" x14ac:dyDescent="0.3">
      <c r="A35" s="152">
        <v>22</v>
      </c>
      <c r="B35" s="154" t="s">
        <v>397</v>
      </c>
      <c r="C35" s="463">
        <v>0.25</v>
      </c>
      <c r="D35" s="151">
        <v>4.16</v>
      </c>
      <c r="E35" s="132">
        <f t="shared" si="0"/>
        <v>4.41</v>
      </c>
    </row>
    <row r="36" spans="1:5" x14ac:dyDescent="0.3">
      <c r="A36" s="152">
        <v>23</v>
      </c>
      <c r="B36" s="154" t="s">
        <v>398</v>
      </c>
      <c r="C36" s="463"/>
      <c r="D36" s="151">
        <v>1.46</v>
      </c>
      <c r="E36" s="132">
        <f t="shared" si="0"/>
        <v>1.46</v>
      </c>
    </row>
    <row r="37" spans="1:5" x14ac:dyDescent="0.3">
      <c r="A37" s="152">
        <v>24</v>
      </c>
      <c r="B37" s="154" t="s">
        <v>394</v>
      </c>
      <c r="C37" s="463">
        <v>1.92</v>
      </c>
      <c r="D37" s="151">
        <v>2.08</v>
      </c>
      <c r="E37" s="132">
        <f t="shared" si="0"/>
        <v>4</v>
      </c>
    </row>
    <row r="38" spans="1:5" x14ac:dyDescent="0.3">
      <c r="A38" s="152">
        <v>25</v>
      </c>
      <c r="B38" s="154" t="s">
        <v>395</v>
      </c>
      <c r="C38" s="463">
        <v>2.2599999999999998</v>
      </c>
      <c r="D38" s="151">
        <v>4.16</v>
      </c>
      <c r="E38" s="132">
        <f t="shared" si="0"/>
        <v>6.42</v>
      </c>
    </row>
    <row r="39" spans="1:5" x14ac:dyDescent="0.3">
      <c r="A39" s="387">
        <v>26</v>
      </c>
      <c r="B39" s="388" t="s">
        <v>872</v>
      </c>
      <c r="C39" s="464"/>
      <c r="D39" s="386">
        <v>1.46</v>
      </c>
      <c r="E39" s="132">
        <f t="shared" si="0"/>
        <v>1.46</v>
      </c>
    </row>
    <row r="40" spans="1:5" x14ac:dyDescent="0.3">
      <c r="A40" s="586" t="s">
        <v>407</v>
      </c>
      <c r="B40" s="587"/>
      <c r="C40" s="587"/>
      <c r="D40" s="587"/>
      <c r="E40" s="588"/>
    </row>
    <row r="41" spans="1:5" x14ac:dyDescent="0.3">
      <c r="A41" s="76">
        <v>27</v>
      </c>
      <c r="B41" s="128" t="s">
        <v>399</v>
      </c>
      <c r="C41" s="129"/>
      <c r="D41" s="130">
        <v>4.07</v>
      </c>
      <c r="E41" s="132">
        <f t="shared" si="0"/>
        <v>4.07</v>
      </c>
    </row>
    <row r="42" spans="1:5" x14ac:dyDescent="0.3">
      <c r="A42" s="76">
        <v>28</v>
      </c>
      <c r="B42" s="128" t="s">
        <v>400</v>
      </c>
      <c r="C42" s="129"/>
      <c r="D42" s="130">
        <v>6.08</v>
      </c>
      <c r="E42" s="129">
        <f t="shared" si="0"/>
        <v>6.08</v>
      </c>
    </row>
    <row r="43" spans="1:5" x14ac:dyDescent="0.3">
      <c r="A43" s="572" t="s">
        <v>408</v>
      </c>
      <c r="B43" s="573"/>
      <c r="C43" s="573"/>
      <c r="D43" s="573"/>
      <c r="E43" s="574"/>
    </row>
    <row r="44" spans="1:5" ht="37.5" x14ac:dyDescent="0.3">
      <c r="A44" s="76">
        <v>29</v>
      </c>
      <c r="B44" s="134" t="s">
        <v>874</v>
      </c>
      <c r="C44" s="129"/>
      <c r="D44" s="131">
        <v>3.12</v>
      </c>
      <c r="E44" s="133">
        <f t="shared" si="0"/>
        <v>3.12</v>
      </c>
    </row>
    <row r="45" spans="1:5" ht="37.5" x14ac:dyDescent="0.3">
      <c r="A45" s="385">
        <v>30</v>
      </c>
      <c r="B45" s="134" t="s">
        <v>875</v>
      </c>
      <c r="C45" s="129"/>
      <c r="D45" s="131">
        <v>5.2</v>
      </c>
      <c r="E45" s="133">
        <f t="shared" si="0"/>
        <v>5.2</v>
      </c>
    </row>
    <row r="46" spans="1:5" x14ac:dyDescent="0.3">
      <c r="A46" s="572" t="s">
        <v>410</v>
      </c>
      <c r="B46" s="575"/>
      <c r="C46" s="575"/>
      <c r="D46" s="575"/>
      <c r="E46" s="576"/>
    </row>
    <row r="47" spans="1:5" x14ac:dyDescent="0.3">
      <c r="A47" s="385">
        <v>31</v>
      </c>
      <c r="B47" s="77" t="s">
        <v>873</v>
      </c>
      <c r="C47" s="389"/>
      <c r="D47" s="76">
        <v>4.03</v>
      </c>
      <c r="E47" s="133">
        <f t="shared" si="0"/>
        <v>4.03</v>
      </c>
    </row>
    <row r="48" spans="1:5" ht="37.5" x14ac:dyDescent="0.3">
      <c r="A48" s="76">
        <v>32</v>
      </c>
      <c r="B48" s="77" t="s">
        <v>409</v>
      </c>
      <c r="C48" s="76"/>
      <c r="D48" s="135">
        <v>1.1399999999999999</v>
      </c>
      <c r="E48" s="133">
        <f t="shared" si="0"/>
        <v>1.1399999999999999</v>
      </c>
    </row>
    <row r="49" spans="1:5" x14ac:dyDescent="0.3">
      <c r="A49" s="76">
        <v>33</v>
      </c>
      <c r="B49" s="134" t="s">
        <v>401</v>
      </c>
      <c r="C49" s="129"/>
      <c r="D49" s="131">
        <v>2.83</v>
      </c>
      <c r="E49" s="133">
        <f t="shared" si="0"/>
        <v>2.83</v>
      </c>
    </row>
    <row r="50" spans="1:5" x14ac:dyDescent="0.3">
      <c r="A50" s="577" t="s">
        <v>417</v>
      </c>
      <c r="B50" s="578"/>
      <c r="C50" s="578"/>
      <c r="D50" s="578"/>
      <c r="E50" s="579"/>
    </row>
    <row r="51" spans="1:5" x14ac:dyDescent="0.3">
      <c r="A51" s="147">
        <v>34</v>
      </c>
      <c r="B51" s="146" t="s">
        <v>418</v>
      </c>
      <c r="C51" s="145"/>
      <c r="D51" s="148">
        <v>7.15</v>
      </c>
      <c r="E51" s="149">
        <f>D51+C51</f>
        <v>7.15</v>
      </c>
    </row>
    <row r="54" spans="1:5" x14ac:dyDescent="0.3">
      <c r="A54" s="49" t="s">
        <v>34</v>
      </c>
      <c r="E54" s="49" t="s">
        <v>549</v>
      </c>
    </row>
  </sheetData>
  <mergeCells count="10">
    <mergeCell ref="C2:E2"/>
    <mergeCell ref="A43:E43"/>
    <mergeCell ref="A46:E46"/>
    <mergeCell ref="A50:E50"/>
    <mergeCell ref="A7:E7"/>
    <mergeCell ref="A8:E8"/>
    <mergeCell ref="A11:E11"/>
    <mergeCell ref="A23:E23"/>
    <mergeCell ref="A27:E27"/>
    <mergeCell ref="A40:E40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E16"/>
  <sheetViews>
    <sheetView view="pageBreakPreview" zoomScaleNormal="100" zoomScaleSheetLayoutView="100" workbookViewId="0">
      <selection activeCell="C12" sqref="C12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25.42578125" style="4" customWidth="1"/>
    <col min="4" max="4" width="20.7109375" style="4" customWidth="1"/>
    <col min="5" max="5" width="14.5703125" style="4" customWidth="1"/>
    <col min="6" max="16384" width="9.140625" style="4"/>
  </cols>
  <sheetData>
    <row r="1" spans="1:5" ht="15.75" x14ac:dyDescent="0.25">
      <c r="C1" s="175"/>
      <c r="D1" s="176"/>
      <c r="E1" s="176" t="s">
        <v>0</v>
      </c>
    </row>
    <row r="2" spans="1:5" ht="15.75" x14ac:dyDescent="0.25">
      <c r="C2" s="589" t="s">
        <v>33</v>
      </c>
      <c r="D2" s="589"/>
      <c r="E2" s="589"/>
    </row>
    <row r="3" spans="1:5" ht="15.75" x14ac:dyDescent="0.25">
      <c r="C3" s="175"/>
      <c r="D3" s="176"/>
      <c r="E3" s="176" t="s">
        <v>1</v>
      </c>
    </row>
    <row r="4" spans="1:5" ht="15.75" x14ac:dyDescent="0.25">
      <c r="C4" s="175"/>
      <c r="D4" s="176"/>
      <c r="E4" s="176" t="s">
        <v>412</v>
      </c>
    </row>
    <row r="5" spans="1:5" ht="15.75" x14ac:dyDescent="0.25">
      <c r="C5" s="175"/>
      <c r="D5" s="176"/>
      <c r="E5" s="176" t="s">
        <v>495</v>
      </c>
    </row>
    <row r="7" spans="1:5" ht="18.75" x14ac:dyDescent="0.3">
      <c r="A7" s="494" t="s">
        <v>2</v>
      </c>
      <c r="B7" s="494"/>
      <c r="C7" s="494"/>
      <c r="D7" s="494"/>
      <c r="E7" s="494"/>
    </row>
    <row r="8" spans="1:5" ht="54" customHeight="1" x14ac:dyDescent="0.3">
      <c r="A8" s="495" t="s">
        <v>500</v>
      </c>
      <c r="B8" s="495"/>
      <c r="C8" s="495"/>
      <c r="D8" s="495"/>
      <c r="E8" s="495"/>
    </row>
    <row r="10" spans="1:5" ht="77.25" customHeight="1" x14ac:dyDescent="0.25">
      <c r="A10" s="1" t="s">
        <v>5</v>
      </c>
      <c r="B10" s="28" t="s">
        <v>6</v>
      </c>
      <c r="C10" s="29" t="s">
        <v>248</v>
      </c>
      <c r="D10" s="29" t="s">
        <v>200</v>
      </c>
      <c r="E10" s="81" t="s">
        <v>351</v>
      </c>
    </row>
    <row r="11" spans="1:5" x14ac:dyDescent="0.25">
      <c r="A11" s="1">
        <v>1</v>
      </c>
      <c r="B11" s="2">
        <v>2</v>
      </c>
      <c r="C11" s="48">
        <v>3</v>
      </c>
      <c r="D11" s="48">
        <v>4</v>
      </c>
      <c r="E11" s="48">
        <v>5</v>
      </c>
    </row>
    <row r="12" spans="1:5" ht="41.25" customHeight="1" x14ac:dyDescent="0.25">
      <c r="A12" s="39" t="s">
        <v>261</v>
      </c>
      <c r="B12" s="57" t="s">
        <v>419</v>
      </c>
      <c r="C12" s="187">
        <v>2.4300000000000002</v>
      </c>
      <c r="D12" s="188">
        <v>1.45</v>
      </c>
      <c r="E12" s="189">
        <f>C12+D12</f>
        <v>3.88</v>
      </c>
    </row>
    <row r="13" spans="1:5" ht="35.25" customHeight="1" x14ac:dyDescent="0.25">
      <c r="A13" s="40" t="s">
        <v>262</v>
      </c>
      <c r="B13" s="57" t="s">
        <v>420</v>
      </c>
      <c r="C13" s="187">
        <v>11.41</v>
      </c>
      <c r="D13" s="34">
        <v>4.0599999999999996</v>
      </c>
      <c r="E13" s="119">
        <f>C13+D13</f>
        <v>15.469999999999999</v>
      </c>
    </row>
    <row r="15" spans="1:5" ht="18.75" x14ac:dyDescent="0.3">
      <c r="A15" s="49"/>
      <c r="B15" s="120" t="s">
        <v>35</v>
      </c>
      <c r="C15" s="49"/>
      <c r="D15" s="571" t="s">
        <v>362</v>
      </c>
      <c r="E15" s="571"/>
    </row>
    <row r="16" spans="1:5" ht="18.75" x14ac:dyDescent="0.3">
      <c r="A16" s="49"/>
      <c r="B16" s="49"/>
      <c r="C16" s="49"/>
      <c r="D16" s="49"/>
      <c r="E16" s="49"/>
    </row>
  </sheetData>
  <mergeCells count="4">
    <mergeCell ref="A8:E8"/>
    <mergeCell ref="D15:E15"/>
    <mergeCell ref="C2:E2"/>
    <mergeCell ref="A7:E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9" sqref="A9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378"/>
      <c r="B1" s="378"/>
      <c r="C1" s="378"/>
      <c r="D1" s="376"/>
      <c r="E1" s="138" t="s">
        <v>0</v>
      </c>
    </row>
    <row r="2" spans="1:5" ht="17.25" customHeight="1" x14ac:dyDescent="0.25">
      <c r="A2" s="378"/>
      <c r="B2" s="378"/>
      <c r="C2" s="376"/>
      <c r="D2" s="376"/>
      <c r="E2" s="138" t="s">
        <v>864</v>
      </c>
    </row>
    <row r="3" spans="1:5" ht="35.25" customHeight="1" x14ac:dyDescent="0.25">
      <c r="A3" s="378"/>
      <c r="B3" s="378"/>
      <c r="C3" s="378"/>
      <c r="D3" s="376"/>
      <c r="E3" s="138" t="s">
        <v>1</v>
      </c>
    </row>
    <row r="4" spans="1:5" ht="15.75" x14ac:dyDescent="0.25">
      <c r="A4" s="378"/>
      <c r="B4" s="378"/>
      <c r="C4" s="378"/>
      <c r="D4" s="376"/>
      <c r="E4" s="138" t="s">
        <v>413</v>
      </c>
    </row>
    <row r="5" spans="1:5" x14ac:dyDescent="0.25">
      <c r="A5" s="378"/>
      <c r="B5" s="378"/>
      <c r="C5" s="378"/>
      <c r="D5" s="376"/>
      <c r="E5" s="139" t="s">
        <v>1035</v>
      </c>
    </row>
    <row r="6" spans="1:5" x14ac:dyDescent="0.25">
      <c r="A6" s="378"/>
      <c r="B6" s="378"/>
      <c r="C6" s="378"/>
      <c r="D6" s="378"/>
      <c r="E6" s="378"/>
    </row>
    <row r="7" spans="1:5" x14ac:dyDescent="0.25">
      <c r="A7" s="465" t="s">
        <v>2</v>
      </c>
      <c r="B7" s="465"/>
      <c r="C7" s="465"/>
      <c r="D7" s="465"/>
      <c r="E7" s="465"/>
    </row>
    <row r="8" spans="1:5" ht="28.5" customHeight="1" x14ac:dyDescent="0.25">
      <c r="A8" s="466" t="s">
        <v>1036</v>
      </c>
      <c r="B8" s="466"/>
      <c r="C8" s="466"/>
      <c r="D8" s="466"/>
      <c r="E8" s="466"/>
    </row>
    <row r="10" spans="1:5" ht="77.25" customHeight="1" x14ac:dyDescent="0.25">
      <c r="A10" s="51" t="s">
        <v>5</v>
      </c>
      <c r="B10" s="52" t="s">
        <v>6</v>
      </c>
      <c r="C10" s="53" t="s">
        <v>352</v>
      </c>
      <c r="D10" s="53" t="s">
        <v>831</v>
      </c>
      <c r="E10" s="53" t="s">
        <v>499</v>
      </c>
    </row>
    <row r="11" spans="1:5" x14ac:dyDescent="0.25">
      <c r="A11" s="1">
        <v>1</v>
      </c>
      <c r="B11" s="2">
        <v>2</v>
      </c>
      <c r="C11" s="48">
        <v>3</v>
      </c>
      <c r="D11" s="48">
        <v>4</v>
      </c>
      <c r="E11" s="48">
        <v>5</v>
      </c>
    </row>
    <row r="12" spans="1:5" x14ac:dyDescent="0.25">
      <c r="A12" s="1">
        <v>1</v>
      </c>
      <c r="B12" s="67" t="s">
        <v>844</v>
      </c>
      <c r="C12" s="48"/>
      <c r="D12" s="48"/>
      <c r="E12" s="48"/>
    </row>
    <row r="13" spans="1:5" ht="36" customHeight="1" x14ac:dyDescent="0.25">
      <c r="A13" s="381" t="s">
        <v>142</v>
      </c>
      <c r="B13" s="68" t="s">
        <v>846</v>
      </c>
      <c r="C13" s="34">
        <v>0.96</v>
      </c>
      <c r="D13" s="375">
        <v>31.6</v>
      </c>
      <c r="E13" s="375">
        <f t="shared" ref="E13:E22" si="0">C13+D13</f>
        <v>32.56</v>
      </c>
    </row>
    <row r="14" spans="1:5" ht="30" x14ac:dyDescent="0.25">
      <c r="A14" s="381" t="s">
        <v>319</v>
      </c>
      <c r="B14" s="68" t="s">
        <v>847</v>
      </c>
      <c r="C14" s="34">
        <v>0.96</v>
      </c>
      <c r="D14" s="34">
        <v>35.49</v>
      </c>
      <c r="E14" s="375">
        <f t="shared" si="0"/>
        <v>36.450000000000003</v>
      </c>
    </row>
    <row r="15" spans="1:5" ht="30" x14ac:dyDescent="0.25">
      <c r="A15" s="381" t="s">
        <v>320</v>
      </c>
      <c r="B15" s="68" t="s">
        <v>863</v>
      </c>
      <c r="C15" s="34">
        <v>3.31</v>
      </c>
      <c r="D15" s="34">
        <v>35.49</v>
      </c>
      <c r="E15" s="375">
        <f t="shared" si="0"/>
        <v>38.800000000000004</v>
      </c>
    </row>
    <row r="16" spans="1:5" ht="30" x14ac:dyDescent="0.25">
      <c r="A16" s="381" t="s">
        <v>321</v>
      </c>
      <c r="B16" s="68" t="s">
        <v>845</v>
      </c>
      <c r="C16" s="34">
        <v>0.96</v>
      </c>
      <c r="D16" s="34">
        <v>39.22</v>
      </c>
      <c r="E16" s="375">
        <f t="shared" si="0"/>
        <v>40.18</v>
      </c>
    </row>
    <row r="17" spans="1:5" ht="30" x14ac:dyDescent="0.25">
      <c r="A17" s="381" t="s">
        <v>322</v>
      </c>
      <c r="B17" s="68" t="s">
        <v>848</v>
      </c>
      <c r="C17" s="34">
        <v>0.96</v>
      </c>
      <c r="D17" s="34">
        <v>38.880000000000003</v>
      </c>
      <c r="E17" s="375">
        <f t="shared" si="0"/>
        <v>39.840000000000003</v>
      </c>
    </row>
    <row r="18" spans="1:5" ht="30" x14ac:dyDescent="0.25">
      <c r="A18" s="381" t="s">
        <v>323</v>
      </c>
      <c r="B18" s="68" t="s">
        <v>849</v>
      </c>
      <c r="C18" s="34">
        <v>0.96</v>
      </c>
      <c r="D18" s="34">
        <v>30.96</v>
      </c>
      <c r="E18" s="375">
        <f t="shared" si="0"/>
        <v>31.92</v>
      </c>
    </row>
    <row r="19" spans="1:5" x14ac:dyDescent="0.25">
      <c r="A19" s="381" t="s">
        <v>459</v>
      </c>
      <c r="B19" s="68" t="s">
        <v>850</v>
      </c>
      <c r="C19" s="34">
        <v>0.96</v>
      </c>
      <c r="D19" s="34">
        <v>31.15</v>
      </c>
      <c r="E19" s="375">
        <f t="shared" si="0"/>
        <v>32.11</v>
      </c>
    </row>
    <row r="20" spans="1:5" x14ac:dyDescent="0.25">
      <c r="A20" s="381" t="s">
        <v>460</v>
      </c>
      <c r="B20" s="68" t="s">
        <v>851</v>
      </c>
      <c r="C20" s="34">
        <v>0.96</v>
      </c>
      <c r="D20" s="34">
        <v>31.58</v>
      </c>
      <c r="E20" s="375">
        <f t="shared" si="0"/>
        <v>32.54</v>
      </c>
    </row>
    <row r="21" spans="1:5" ht="30" x14ac:dyDescent="0.25">
      <c r="A21" s="381" t="s">
        <v>462</v>
      </c>
      <c r="B21" s="68" t="s">
        <v>852</v>
      </c>
      <c r="C21" s="34">
        <v>0.96</v>
      </c>
      <c r="D21" s="34">
        <v>35.99</v>
      </c>
      <c r="E21" s="375">
        <f t="shared" si="0"/>
        <v>36.950000000000003</v>
      </c>
    </row>
    <row r="22" spans="1:5" ht="30" x14ac:dyDescent="0.25">
      <c r="A22" s="381" t="s">
        <v>463</v>
      </c>
      <c r="B22" s="68" t="s">
        <v>853</v>
      </c>
      <c r="C22" s="34">
        <v>0.96</v>
      </c>
      <c r="D22" s="34">
        <v>38.14</v>
      </c>
      <c r="E22" s="375">
        <f t="shared" si="0"/>
        <v>39.1</v>
      </c>
    </row>
    <row r="23" spans="1:5" x14ac:dyDescent="0.25">
      <c r="A23" s="382" t="s">
        <v>262</v>
      </c>
      <c r="B23" s="384" t="s">
        <v>854</v>
      </c>
      <c r="C23" s="34"/>
      <c r="D23" s="34"/>
      <c r="E23" s="375"/>
    </row>
    <row r="24" spans="1:5" ht="30" x14ac:dyDescent="0.25">
      <c r="A24" s="381" t="s">
        <v>325</v>
      </c>
      <c r="B24" s="68" t="s">
        <v>846</v>
      </c>
      <c r="C24" s="34">
        <v>0.96</v>
      </c>
      <c r="D24" s="34">
        <v>18.96</v>
      </c>
      <c r="E24" s="375">
        <f t="shared" ref="E24:E32" si="1">C24+D24</f>
        <v>19.920000000000002</v>
      </c>
    </row>
    <row r="25" spans="1:5" ht="30" x14ac:dyDescent="0.25">
      <c r="A25" s="381" t="s">
        <v>326</v>
      </c>
      <c r="B25" s="68" t="s">
        <v>847</v>
      </c>
      <c r="C25" s="34">
        <v>0.96</v>
      </c>
      <c r="D25" s="34">
        <v>21.29</v>
      </c>
      <c r="E25" s="375">
        <f t="shared" si="1"/>
        <v>22.25</v>
      </c>
    </row>
    <row r="26" spans="1:5" ht="30" x14ac:dyDescent="0.25">
      <c r="A26" s="381" t="s">
        <v>855</v>
      </c>
      <c r="B26" s="68" t="s">
        <v>845</v>
      </c>
      <c r="C26" s="34">
        <v>0.96</v>
      </c>
      <c r="D26" s="34">
        <v>23.53</v>
      </c>
      <c r="E26" s="375">
        <f t="shared" si="1"/>
        <v>24.490000000000002</v>
      </c>
    </row>
    <row r="27" spans="1:5" ht="30" x14ac:dyDescent="0.25">
      <c r="A27" s="381" t="s">
        <v>856</v>
      </c>
      <c r="B27" s="68" t="s">
        <v>848</v>
      </c>
      <c r="C27" s="34">
        <v>0.96</v>
      </c>
      <c r="D27" s="34">
        <v>23.33</v>
      </c>
      <c r="E27" s="375">
        <f t="shared" si="1"/>
        <v>24.29</v>
      </c>
    </row>
    <row r="28" spans="1:5" ht="30" x14ac:dyDescent="0.25">
      <c r="A28" s="381" t="s">
        <v>857</v>
      </c>
      <c r="B28" s="68" t="s">
        <v>849</v>
      </c>
      <c r="C28" s="34">
        <v>0.96</v>
      </c>
      <c r="D28" s="34">
        <v>18.57</v>
      </c>
      <c r="E28" s="375">
        <f t="shared" si="1"/>
        <v>19.53</v>
      </c>
    </row>
    <row r="29" spans="1:5" x14ac:dyDescent="0.25">
      <c r="A29" s="381" t="s">
        <v>858</v>
      </c>
      <c r="B29" s="68" t="s">
        <v>850</v>
      </c>
      <c r="C29" s="34">
        <v>0.96</v>
      </c>
      <c r="D29" s="34">
        <v>18.690000000000001</v>
      </c>
      <c r="E29" s="375">
        <f t="shared" si="1"/>
        <v>19.650000000000002</v>
      </c>
    </row>
    <row r="30" spans="1:5" x14ac:dyDescent="0.25">
      <c r="A30" s="381" t="s">
        <v>859</v>
      </c>
      <c r="B30" s="68" t="s">
        <v>851</v>
      </c>
      <c r="C30" s="34">
        <v>0.96</v>
      </c>
      <c r="D30" s="34">
        <v>18.95</v>
      </c>
      <c r="E30" s="375">
        <f t="shared" si="1"/>
        <v>19.91</v>
      </c>
    </row>
    <row r="31" spans="1:5" ht="30" x14ac:dyDescent="0.25">
      <c r="A31" s="381" t="s">
        <v>860</v>
      </c>
      <c r="B31" s="68" t="s">
        <v>852</v>
      </c>
      <c r="C31" s="34">
        <v>0.96</v>
      </c>
      <c r="D31" s="34">
        <v>21.59</v>
      </c>
      <c r="E31" s="375">
        <f t="shared" si="1"/>
        <v>22.55</v>
      </c>
    </row>
    <row r="32" spans="1:5" ht="30" x14ac:dyDescent="0.25">
      <c r="A32" s="381" t="s">
        <v>861</v>
      </c>
      <c r="B32" s="68" t="s">
        <v>853</v>
      </c>
      <c r="C32" s="34">
        <v>0.96</v>
      </c>
      <c r="D32" s="34">
        <v>22.89</v>
      </c>
      <c r="E32" s="375">
        <f t="shared" si="1"/>
        <v>23.85</v>
      </c>
    </row>
    <row r="33" spans="1:5" x14ac:dyDescent="0.25">
      <c r="A33" s="382"/>
      <c r="B33" s="383"/>
      <c r="C33" s="211"/>
      <c r="D33" s="211"/>
      <c r="E33" s="211"/>
    </row>
    <row r="34" spans="1:5" ht="15.75" x14ac:dyDescent="0.25">
      <c r="B34" s="6" t="s">
        <v>35</v>
      </c>
      <c r="D34" s="4" t="s">
        <v>551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workbookViewId="0">
      <selection activeCell="D26" sqref="D26"/>
    </sheetView>
  </sheetViews>
  <sheetFormatPr defaultColWidth="9.140625" defaultRowHeight="15.75" x14ac:dyDescent="0.25"/>
  <cols>
    <col min="1" max="1" width="6.5703125" style="136" customWidth="1"/>
    <col min="2" max="2" width="65" style="137" customWidth="1"/>
    <col min="3" max="3" width="24.85546875" style="137" customWidth="1"/>
    <col min="4" max="4" width="24.28515625" style="137" customWidth="1"/>
    <col min="5" max="5" width="18.42578125" style="137" customWidth="1"/>
    <col min="6" max="16384" width="9.140625" style="137"/>
  </cols>
  <sheetData>
    <row r="1" spans="1:6" x14ac:dyDescent="0.25">
      <c r="E1" s="138" t="s">
        <v>0</v>
      </c>
    </row>
    <row r="2" spans="1:6" x14ac:dyDescent="0.25">
      <c r="E2" s="138" t="s">
        <v>33</v>
      </c>
    </row>
    <row r="3" spans="1:6" x14ac:dyDescent="0.25">
      <c r="E3" s="138" t="s">
        <v>1</v>
      </c>
    </row>
    <row r="4" spans="1:6" x14ac:dyDescent="0.25">
      <c r="E4" s="138" t="s">
        <v>413</v>
      </c>
    </row>
    <row r="5" spans="1:6" x14ac:dyDescent="0.25">
      <c r="E5" s="139" t="s">
        <v>833</v>
      </c>
    </row>
    <row r="7" spans="1:6" x14ac:dyDescent="0.25">
      <c r="A7" s="467" t="s">
        <v>2</v>
      </c>
      <c r="B7" s="467"/>
      <c r="C7" s="467"/>
      <c r="D7" s="467"/>
      <c r="E7" s="467"/>
    </row>
    <row r="8" spans="1:6" ht="33.75" customHeight="1" x14ac:dyDescent="0.25">
      <c r="A8" s="468" t="s">
        <v>834</v>
      </c>
      <c r="B8" s="468"/>
      <c r="C8" s="468"/>
      <c r="D8" s="468"/>
      <c r="E8" s="468"/>
    </row>
    <row r="9" spans="1:6" ht="47.25" x14ac:dyDescent="0.25">
      <c r="A9" s="140" t="s">
        <v>5</v>
      </c>
      <c r="B9" s="358" t="s">
        <v>6</v>
      </c>
      <c r="C9" s="93" t="s">
        <v>830</v>
      </c>
      <c r="D9" s="93" t="s">
        <v>831</v>
      </c>
      <c r="E9" s="93" t="s">
        <v>351</v>
      </c>
    </row>
    <row r="10" spans="1:6" x14ac:dyDescent="0.25">
      <c r="A10" s="140">
        <v>1</v>
      </c>
      <c r="B10" s="359">
        <v>2</v>
      </c>
      <c r="C10" s="142">
        <v>3</v>
      </c>
      <c r="D10" s="142">
        <v>4</v>
      </c>
      <c r="E10" s="142">
        <v>5</v>
      </c>
    </row>
    <row r="11" spans="1:6" ht="30" x14ac:dyDescent="0.25">
      <c r="A11" s="143" t="s">
        <v>261</v>
      </c>
      <c r="B11" s="21" t="s">
        <v>817</v>
      </c>
      <c r="C11" s="144"/>
      <c r="D11" s="362">
        <v>18.34</v>
      </c>
      <c r="E11" s="92">
        <f>C11+D11</f>
        <v>18.34</v>
      </c>
      <c r="F11" s="357"/>
    </row>
    <row r="12" spans="1:6" ht="30" x14ac:dyDescent="0.25">
      <c r="A12" s="143" t="s">
        <v>262</v>
      </c>
      <c r="B12" s="21" t="s">
        <v>818</v>
      </c>
      <c r="C12" s="144"/>
      <c r="D12" s="362">
        <v>9.17</v>
      </c>
      <c r="E12" s="92">
        <f t="shared" ref="E12:E22" si="0">C12+D12</f>
        <v>9.17</v>
      </c>
      <c r="F12" s="357"/>
    </row>
    <row r="13" spans="1:6" ht="45" x14ac:dyDescent="0.25">
      <c r="A13" s="143" t="s">
        <v>263</v>
      </c>
      <c r="B13" s="21" t="s">
        <v>819</v>
      </c>
      <c r="C13" s="144"/>
      <c r="D13" s="362">
        <v>36.68</v>
      </c>
      <c r="E13" s="92">
        <f t="shared" si="0"/>
        <v>36.68</v>
      </c>
      <c r="F13" s="357"/>
    </row>
    <row r="14" spans="1:6" ht="78.75" x14ac:dyDescent="0.25">
      <c r="A14" s="361" t="s">
        <v>437</v>
      </c>
      <c r="B14" s="21" t="s">
        <v>820</v>
      </c>
      <c r="C14" s="363" t="s">
        <v>832</v>
      </c>
      <c r="D14" s="362">
        <v>36.68</v>
      </c>
      <c r="E14" s="92"/>
    </row>
    <row r="15" spans="1:6" ht="45" x14ac:dyDescent="0.25">
      <c r="A15" s="361" t="s">
        <v>337</v>
      </c>
      <c r="B15" s="21" t="s">
        <v>821</v>
      </c>
      <c r="C15" s="360"/>
      <c r="D15" s="362">
        <v>6.11</v>
      </c>
      <c r="E15" s="92">
        <f t="shared" si="0"/>
        <v>6.11</v>
      </c>
    </row>
    <row r="16" spans="1:6" ht="30" x14ac:dyDescent="0.25">
      <c r="A16" s="361" t="s">
        <v>726</v>
      </c>
      <c r="B16" s="21" t="s">
        <v>822</v>
      </c>
      <c r="C16" s="360"/>
      <c r="D16" s="362">
        <v>15.28</v>
      </c>
      <c r="E16" s="92">
        <f t="shared" si="0"/>
        <v>15.28</v>
      </c>
    </row>
    <row r="17" spans="1:5" ht="30" x14ac:dyDescent="0.25">
      <c r="A17" s="361" t="s">
        <v>745</v>
      </c>
      <c r="B17" s="21" t="s">
        <v>823</v>
      </c>
      <c r="C17" s="360"/>
      <c r="D17" s="362">
        <v>22.86</v>
      </c>
      <c r="E17" s="92">
        <f t="shared" si="0"/>
        <v>22.86</v>
      </c>
    </row>
    <row r="18" spans="1:5" ht="30" x14ac:dyDescent="0.25">
      <c r="A18" s="361" t="s">
        <v>443</v>
      </c>
      <c r="B18" s="21" t="s">
        <v>824</v>
      </c>
      <c r="C18" s="360"/>
      <c r="D18" s="362">
        <v>11.43</v>
      </c>
      <c r="E18" s="92">
        <f t="shared" si="0"/>
        <v>11.43</v>
      </c>
    </row>
    <row r="19" spans="1:5" ht="45" x14ac:dyDescent="0.25">
      <c r="A19" s="361" t="s">
        <v>813</v>
      </c>
      <c r="B19" s="21" t="s">
        <v>825</v>
      </c>
      <c r="C19" s="360"/>
      <c r="D19" s="362">
        <v>45.73</v>
      </c>
      <c r="E19" s="92">
        <f t="shared" si="0"/>
        <v>45.73</v>
      </c>
    </row>
    <row r="20" spans="1:5" ht="78.75" x14ac:dyDescent="0.25">
      <c r="A20" s="361" t="s">
        <v>814</v>
      </c>
      <c r="B20" s="21" t="s">
        <v>826</v>
      </c>
      <c r="C20" s="363" t="s">
        <v>832</v>
      </c>
      <c r="D20" s="362">
        <v>45.73</v>
      </c>
      <c r="E20" s="92"/>
    </row>
    <row r="21" spans="1:5" ht="45" x14ac:dyDescent="0.25">
      <c r="A21" s="361" t="s">
        <v>815</v>
      </c>
      <c r="B21" s="21" t="s">
        <v>827</v>
      </c>
      <c r="C21" s="360"/>
      <c r="D21" s="362">
        <v>7.62</v>
      </c>
      <c r="E21" s="92">
        <f t="shared" si="0"/>
        <v>7.62</v>
      </c>
    </row>
    <row r="22" spans="1:5" ht="30" x14ac:dyDescent="0.25">
      <c r="A22" s="361" t="s">
        <v>816</v>
      </c>
      <c r="B22" s="21" t="s">
        <v>828</v>
      </c>
      <c r="C22" s="360"/>
      <c r="D22" s="362">
        <v>19.05</v>
      </c>
      <c r="E22" s="92">
        <f t="shared" si="0"/>
        <v>19.05</v>
      </c>
    </row>
    <row r="26" spans="1:5" x14ac:dyDescent="0.25">
      <c r="B26" s="137" t="s">
        <v>34</v>
      </c>
      <c r="D26" s="137" t="s">
        <v>551</v>
      </c>
    </row>
  </sheetData>
  <mergeCells count="2"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64"/>
  <sheetViews>
    <sheetView view="pageBreakPreview" topLeftCell="A22" zoomScaleNormal="100" zoomScaleSheetLayoutView="100" workbookViewId="0">
      <selection activeCell="B42" sqref="B42"/>
    </sheetView>
  </sheetViews>
  <sheetFormatPr defaultColWidth="9.140625" defaultRowHeight="15" x14ac:dyDescent="0.25"/>
  <cols>
    <col min="1" max="1" width="10.140625" style="99" bestFit="1" customWidth="1"/>
    <col min="2" max="2" width="92.28515625" style="99" customWidth="1"/>
    <col min="3" max="3" width="23.5703125" style="99" customWidth="1"/>
    <col min="4" max="4" width="24.140625" style="99" customWidth="1"/>
    <col min="5" max="5" width="22.5703125" style="99" customWidth="1"/>
    <col min="6" max="16384" width="9.140625" style="99"/>
  </cols>
  <sheetData>
    <row r="1" spans="1:5" x14ac:dyDescent="0.25">
      <c r="C1" s="4"/>
      <c r="D1" s="344"/>
      <c r="E1" s="344" t="s">
        <v>0</v>
      </c>
    </row>
    <row r="2" spans="1:5" ht="18.75" customHeight="1" x14ac:dyDescent="0.25">
      <c r="C2" s="469" t="s">
        <v>33</v>
      </c>
      <c r="D2" s="469"/>
      <c r="E2" s="469"/>
    </row>
    <row r="3" spans="1:5" x14ac:dyDescent="0.25">
      <c r="C3" s="4"/>
      <c r="D3" s="344"/>
      <c r="E3" s="344" t="s">
        <v>1</v>
      </c>
    </row>
    <row r="4" spans="1:5" x14ac:dyDescent="0.25">
      <c r="C4" s="4"/>
      <c r="D4" s="344"/>
      <c r="E4" s="344" t="s">
        <v>412</v>
      </c>
    </row>
    <row r="5" spans="1:5" x14ac:dyDescent="0.25">
      <c r="C5" s="4"/>
      <c r="D5" s="344"/>
      <c r="E5" s="344" t="s">
        <v>1021</v>
      </c>
    </row>
    <row r="7" spans="1:5" x14ac:dyDescent="0.25">
      <c r="A7" s="472" t="s">
        <v>2</v>
      </c>
      <c r="B7" s="472"/>
      <c r="C7" s="472"/>
      <c r="D7" s="472"/>
      <c r="E7" s="472"/>
    </row>
    <row r="8" spans="1:5" ht="61.5" customHeight="1" x14ac:dyDescent="0.25">
      <c r="A8" s="473" t="s">
        <v>1033</v>
      </c>
      <c r="B8" s="473"/>
      <c r="C8" s="473"/>
      <c r="D8" s="473"/>
      <c r="E8" s="473"/>
    </row>
    <row r="9" spans="1:5" ht="45" x14ac:dyDescent="0.25">
      <c r="A9" s="100" t="s">
        <v>5</v>
      </c>
      <c r="B9" s="101" t="s">
        <v>6</v>
      </c>
      <c r="C9" s="102" t="s">
        <v>352</v>
      </c>
      <c r="D9" s="29" t="s">
        <v>831</v>
      </c>
      <c r="E9" s="102" t="s">
        <v>351</v>
      </c>
    </row>
    <row r="10" spans="1:5" x14ac:dyDescent="0.25">
      <c r="A10" s="100">
        <v>1</v>
      </c>
      <c r="B10" s="103">
        <v>2</v>
      </c>
      <c r="C10" s="104">
        <v>3</v>
      </c>
      <c r="D10" s="104">
        <v>4</v>
      </c>
      <c r="E10" s="104">
        <v>5</v>
      </c>
    </row>
    <row r="11" spans="1:5" ht="18.75" customHeight="1" x14ac:dyDescent="0.25">
      <c r="A11" s="105" t="s">
        <v>145</v>
      </c>
      <c r="B11" s="470" t="s">
        <v>146</v>
      </c>
      <c r="C11" s="474"/>
      <c r="D11" s="474"/>
      <c r="E11" s="106"/>
    </row>
    <row r="12" spans="1:5" ht="29.25" customHeight="1" x14ac:dyDescent="0.25">
      <c r="A12" s="7"/>
      <c r="B12" s="475" t="s">
        <v>756</v>
      </c>
      <c r="C12" s="476"/>
      <c r="D12" s="476"/>
      <c r="E12" s="106"/>
    </row>
    <row r="13" spans="1:5" x14ac:dyDescent="0.25">
      <c r="A13" s="320" t="s">
        <v>147</v>
      </c>
      <c r="B13" s="21" t="s">
        <v>148</v>
      </c>
      <c r="C13" s="230">
        <v>0.55000000000000004</v>
      </c>
      <c r="D13" s="166">
        <v>8.6300000000000008</v>
      </c>
      <c r="E13" s="327">
        <f>C13+D13</f>
        <v>9.1800000000000015</v>
      </c>
    </row>
    <row r="14" spans="1:5" x14ac:dyDescent="0.25">
      <c r="A14" s="320" t="s">
        <v>149</v>
      </c>
      <c r="B14" s="21" t="s">
        <v>150</v>
      </c>
      <c r="C14" s="230">
        <v>0.55000000000000004</v>
      </c>
      <c r="D14" s="166">
        <v>8.6300000000000008</v>
      </c>
      <c r="E14" s="327">
        <f t="shared" ref="E14:E35" si="0">C14+D14</f>
        <v>9.1800000000000015</v>
      </c>
    </row>
    <row r="15" spans="1:5" x14ac:dyDescent="0.25">
      <c r="A15" s="320" t="s">
        <v>151</v>
      </c>
      <c r="B15" s="21" t="s">
        <v>152</v>
      </c>
      <c r="C15" s="230">
        <v>0.55000000000000004</v>
      </c>
      <c r="D15" s="166">
        <v>5.82</v>
      </c>
      <c r="E15" s="327">
        <f t="shared" si="0"/>
        <v>6.37</v>
      </c>
    </row>
    <row r="16" spans="1:5" x14ac:dyDescent="0.25">
      <c r="A16" s="320" t="s">
        <v>153</v>
      </c>
      <c r="B16" s="21" t="s">
        <v>154</v>
      </c>
      <c r="C16" s="230">
        <v>0.55000000000000004</v>
      </c>
      <c r="D16" s="166">
        <v>11.75</v>
      </c>
      <c r="E16" s="327">
        <f t="shared" si="0"/>
        <v>12.3</v>
      </c>
    </row>
    <row r="17" spans="1:5" x14ac:dyDescent="0.25">
      <c r="A17" s="320" t="s">
        <v>155</v>
      </c>
      <c r="B17" s="21" t="s">
        <v>156</v>
      </c>
      <c r="C17" s="230">
        <v>0.55000000000000004</v>
      </c>
      <c r="D17" s="166">
        <v>5.82</v>
      </c>
      <c r="E17" s="327">
        <f t="shared" si="0"/>
        <v>6.37</v>
      </c>
    </row>
    <row r="18" spans="1:5" x14ac:dyDescent="0.25">
      <c r="A18" s="320" t="s">
        <v>157</v>
      </c>
      <c r="B18" s="21" t="s">
        <v>158</v>
      </c>
      <c r="C18" s="230">
        <v>0.71</v>
      </c>
      <c r="D18" s="166">
        <v>8.6300000000000008</v>
      </c>
      <c r="E18" s="327">
        <f t="shared" si="0"/>
        <v>9.34</v>
      </c>
    </row>
    <row r="19" spans="1:5" x14ac:dyDescent="0.25">
      <c r="A19" s="320" t="s">
        <v>159</v>
      </c>
      <c r="B19" s="21" t="s">
        <v>160</v>
      </c>
      <c r="C19" s="230">
        <v>0.71</v>
      </c>
      <c r="D19" s="166">
        <v>14.56</v>
      </c>
      <c r="E19" s="327">
        <f t="shared" si="0"/>
        <v>15.27</v>
      </c>
    </row>
    <row r="20" spans="1:5" x14ac:dyDescent="0.25">
      <c r="A20" s="320" t="s">
        <v>161</v>
      </c>
      <c r="B20" s="21" t="s">
        <v>162</v>
      </c>
      <c r="C20" s="230">
        <v>0.71</v>
      </c>
      <c r="D20" s="166">
        <v>17.47</v>
      </c>
      <c r="E20" s="327">
        <f t="shared" si="0"/>
        <v>18.18</v>
      </c>
    </row>
    <row r="21" spans="1:5" ht="30" x14ac:dyDescent="0.25">
      <c r="A21" s="321" t="s">
        <v>163</v>
      </c>
      <c r="B21" s="21" t="s">
        <v>164</v>
      </c>
      <c r="C21" s="230">
        <v>0.71</v>
      </c>
      <c r="D21" s="166">
        <v>14.56</v>
      </c>
      <c r="E21" s="327">
        <f t="shared" si="0"/>
        <v>15.27</v>
      </c>
    </row>
    <row r="22" spans="1:5" ht="17.25" customHeight="1" x14ac:dyDescent="0.25">
      <c r="A22" s="320" t="s">
        <v>165</v>
      </c>
      <c r="B22" s="21" t="s">
        <v>166</v>
      </c>
      <c r="C22" s="230">
        <v>1.31</v>
      </c>
      <c r="D22" s="166">
        <v>14.56</v>
      </c>
      <c r="E22" s="327">
        <f t="shared" si="0"/>
        <v>15.870000000000001</v>
      </c>
    </row>
    <row r="23" spans="1:5" x14ac:dyDescent="0.25">
      <c r="A23" s="320" t="s">
        <v>167</v>
      </c>
      <c r="B23" s="21" t="s">
        <v>168</v>
      </c>
      <c r="C23" s="230">
        <v>0.55000000000000004</v>
      </c>
      <c r="D23" s="166">
        <v>8.6300000000000008</v>
      </c>
      <c r="E23" s="327">
        <f t="shared" si="0"/>
        <v>9.1800000000000015</v>
      </c>
    </row>
    <row r="24" spans="1:5" x14ac:dyDescent="0.25">
      <c r="A24" s="320" t="s">
        <v>169</v>
      </c>
      <c r="B24" s="21" t="s">
        <v>170</v>
      </c>
      <c r="C24" s="230">
        <v>0.55000000000000004</v>
      </c>
      <c r="D24" s="166">
        <v>11.75</v>
      </c>
      <c r="E24" s="327">
        <f t="shared" si="0"/>
        <v>12.3</v>
      </c>
    </row>
    <row r="25" spans="1:5" x14ac:dyDescent="0.25">
      <c r="A25" s="320" t="s">
        <v>171</v>
      </c>
      <c r="B25" s="21" t="s">
        <v>172</v>
      </c>
      <c r="C25" s="230">
        <v>0.55000000000000004</v>
      </c>
      <c r="D25" s="166">
        <v>11.75</v>
      </c>
      <c r="E25" s="327">
        <f t="shared" si="0"/>
        <v>12.3</v>
      </c>
    </row>
    <row r="26" spans="1:5" x14ac:dyDescent="0.25">
      <c r="A26" s="320" t="s">
        <v>173</v>
      </c>
      <c r="B26" s="21" t="s">
        <v>174</v>
      </c>
      <c r="C26" s="230">
        <v>1.1399999999999999</v>
      </c>
      <c r="D26" s="166">
        <v>11.75</v>
      </c>
      <c r="E26" s="327">
        <f t="shared" si="0"/>
        <v>12.89</v>
      </c>
    </row>
    <row r="27" spans="1:5" x14ac:dyDescent="0.25">
      <c r="A27" s="320" t="s">
        <v>175</v>
      </c>
      <c r="B27" s="21" t="s">
        <v>176</v>
      </c>
      <c r="C27" s="230">
        <v>0.55000000000000004</v>
      </c>
      <c r="D27" s="166">
        <v>5.82</v>
      </c>
      <c r="E27" s="327">
        <f t="shared" si="0"/>
        <v>6.37</v>
      </c>
    </row>
    <row r="28" spans="1:5" x14ac:dyDescent="0.25">
      <c r="A28" s="322" t="s">
        <v>177</v>
      </c>
      <c r="B28" s="335" t="s">
        <v>178</v>
      </c>
      <c r="C28" s="230">
        <v>0.55000000000000004</v>
      </c>
      <c r="D28" s="166">
        <v>5.82</v>
      </c>
      <c r="E28" s="327">
        <f t="shared" si="0"/>
        <v>6.37</v>
      </c>
    </row>
    <row r="29" spans="1:5" x14ac:dyDescent="0.25">
      <c r="A29" s="323" t="s">
        <v>179</v>
      </c>
      <c r="B29" s="335" t="s">
        <v>180</v>
      </c>
      <c r="C29" s="230">
        <v>0.71</v>
      </c>
      <c r="D29" s="166">
        <v>5.82</v>
      </c>
      <c r="E29" s="327">
        <f t="shared" si="0"/>
        <v>6.53</v>
      </c>
    </row>
    <row r="30" spans="1:5" ht="30" x14ac:dyDescent="0.25">
      <c r="A30" s="323"/>
      <c r="B30" s="335" t="s">
        <v>760</v>
      </c>
      <c r="C30" s="230">
        <v>0.93</v>
      </c>
      <c r="D30" s="166">
        <v>47.61</v>
      </c>
      <c r="E30" s="327">
        <f>C30+D30</f>
        <v>48.54</v>
      </c>
    </row>
    <row r="31" spans="1:5" ht="30" x14ac:dyDescent="0.25">
      <c r="A31" s="323"/>
      <c r="B31" s="335" t="s">
        <v>761</v>
      </c>
      <c r="C31" s="230">
        <v>1.01</v>
      </c>
      <c r="D31" s="166">
        <v>59.52</v>
      </c>
      <c r="E31" s="327">
        <f>C31+D31</f>
        <v>60.53</v>
      </c>
    </row>
    <row r="32" spans="1:5" ht="21.75" customHeight="1" x14ac:dyDescent="0.25">
      <c r="A32" s="323"/>
      <c r="B32" s="335" t="s">
        <v>762</v>
      </c>
      <c r="C32" s="230">
        <v>0.76</v>
      </c>
      <c r="D32" s="166">
        <v>23.81</v>
      </c>
      <c r="E32" s="327">
        <f>C32+D32</f>
        <v>24.57</v>
      </c>
    </row>
    <row r="33" spans="1:5" ht="30" x14ac:dyDescent="0.25">
      <c r="A33" s="323"/>
      <c r="B33" s="335" t="s">
        <v>758</v>
      </c>
      <c r="C33" s="230">
        <v>0.93</v>
      </c>
      <c r="D33" s="166">
        <v>29.76</v>
      </c>
      <c r="E33" s="327">
        <f>C33+D33</f>
        <v>30.69</v>
      </c>
    </row>
    <row r="34" spans="1:5" ht="30" x14ac:dyDescent="0.25">
      <c r="A34" s="323"/>
      <c r="B34" s="335" t="s">
        <v>759</v>
      </c>
      <c r="C34" s="230">
        <v>1.01</v>
      </c>
      <c r="D34" s="166">
        <v>41.66</v>
      </c>
      <c r="E34" s="327">
        <f>C34+D34</f>
        <v>42.669999999999995</v>
      </c>
    </row>
    <row r="35" spans="1:5" x14ac:dyDescent="0.25">
      <c r="A35" s="323"/>
      <c r="B35" s="335" t="s">
        <v>757</v>
      </c>
      <c r="C35" s="230">
        <v>0.08</v>
      </c>
      <c r="D35" s="166">
        <v>17.86</v>
      </c>
      <c r="E35" s="327">
        <f t="shared" si="0"/>
        <v>17.939999999999998</v>
      </c>
    </row>
    <row r="36" spans="1:5" x14ac:dyDescent="0.25">
      <c r="A36" s="324"/>
      <c r="B36" s="336" t="s">
        <v>188</v>
      </c>
      <c r="C36" s="106"/>
      <c r="D36" s="106"/>
      <c r="E36" s="328"/>
    </row>
    <row r="37" spans="1:5" x14ac:dyDescent="0.25">
      <c r="A37" s="325" t="s">
        <v>181</v>
      </c>
      <c r="B37" s="335" t="s">
        <v>182</v>
      </c>
      <c r="C37" s="230">
        <v>0.63</v>
      </c>
      <c r="D37" s="166">
        <v>26.2</v>
      </c>
      <c r="E37" s="327">
        <f>C37+D37</f>
        <v>26.83</v>
      </c>
    </row>
    <row r="38" spans="1:5" ht="21" customHeight="1" x14ac:dyDescent="0.25">
      <c r="A38" s="326" t="s">
        <v>269</v>
      </c>
      <c r="B38" s="335" t="s">
        <v>270</v>
      </c>
      <c r="C38" s="230">
        <v>0.63</v>
      </c>
      <c r="D38" s="166">
        <v>34.94</v>
      </c>
      <c r="E38" s="329">
        <f>C38+D38</f>
        <v>35.57</v>
      </c>
    </row>
    <row r="39" spans="1:5" x14ac:dyDescent="0.25">
      <c r="A39" s="325"/>
      <c r="B39" s="477" t="s">
        <v>187</v>
      </c>
      <c r="C39" s="478"/>
      <c r="D39" s="478"/>
      <c r="E39" s="330"/>
    </row>
    <row r="40" spans="1:5" x14ac:dyDescent="0.25">
      <c r="A40" s="325" t="s">
        <v>183</v>
      </c>
      <c r="B40" s="335" t="s">
        <v>184</v>
      </c>
      <c r="C40" s="230">
        <v>41.76</v>
      </c>
      <c r="D40" s="166">
        <v>45.76</v>
      </c>
      <c r="E40" s="331">
        <f>C40+D40</f>
        <v>87.52</v>
      </c>
    </row>
    <row r="41" spans="1:5" x14ac:dyDescent="0.25">
      <c r="A41" s="325" t="s">
        <v>185</v>
      </c>
      <c r="B41" s="335" t="s">
        <v>186</v>
      </c>
      <c r="C41" s="230">
        <v>31.34</v>
      </c>
      <c r="D41" s="166">
        <v>45.39</v>
      </c>
      <c r="E41" s="331">
        <f t="shared" ref="E41:E44" si="1">C41+D41</f>
        <v>76.73</v>
      </c>
    </row>
    <row r="42" spans="1:5" ht="51.75" customHeight="1" x14ac:dyDescent="0.25">
      <c r="A42" s="325"/>
      <c r="B42" s="335" t="s">
        <v>992</v>
      </c>
      <c r="C42" s="452">
        <v>3.37</v>
      </c>
      <c r="D42" s="166">
        <v>43.47</v>
      </c>
      <c r="E42" s="331">
        <f t="shared" si="1"/>
        <v>46.839999999999996</v>
      </c>
    </row>
    <row r="43" spans="1:5" ht="33.75" customHeight="1" x14ac:dyDescent="0.25">
      <c r="A43" s="325"/>
      <c r="B43" s="335" t="s">
        <v>309</v>
      </c>
      <c r="C43" s="230">
        <v>141.63</v>
      </c>
      <c r="D43" s="166">
        <v>114.38</v>
      </c>
      <c r="E43" s="331">
        <f t="shared" si="1"/>
        <v>256.01</v>
      </c>
    </row>
    <row r="44" spans="1:5" ht="33.75" customHeight="1" x14ac:dyDescent="0.25">
      <c r="A44" s="325"/>
      <c r="B44" s="335" t="s">
        <v>310</v>
      </c>
      <c r="C44" s="230">
        <v>140.91999999999999</v>
      </c>
      <c r="D44" s="166">
        <v>114.38</v>
      </c>
      <c r="E44" s="331">
        <f t="shared" si="1"/>
        <v>255.29999999999998</v>
      </c>
    </row>
    <row r="45" spans="1:5" x14ac:dyDescent="0.25">
      <c r="A45" s="325"/>
      <c r="B45" s="335" t="s">
        <v>795</v>
      </c>
      <c r="C45" s="166">
        <v>0.83</v>
      </c>
      <c r="D45" s="166"/>
      <c r="E45" s="331">
        <v>0.83</v>
      </c>
    </row>
    <row r="46" spans="1:5" ht="15.75" x14ac:dyDescent="0.25">
      <c r="A46" s="218"/>
      <c r="B46" s="332" t="s">
        <v>572</v>
      </c>
      <c r="C46" s="333"/>
      <c r="D46" s="334"/>
      <c r="E46" s="219"/>
    </row>
    <row r="47" spans="1:5" ht="30.75" customHeight="1" x14ac:dyDescent="0.25">
      <c r="A47" s="220">
        <v>1</v>
      </c>
      <c r="B47" s="337" t="s">
        <v>763</v>
      </c>
      <c r="C47" s="230">
        <v>1.69</v>
      </c>
      <c r="D47" s="166">
        <v>41.66</v>
      </c>
      <c r="E47" s="182">
        <f>C47+D47</f>
        <v>43.349999999999994</v>
      </c>
    </row>
    <row r="48" spans="1:5" ht="51" customHeight="1" x14ac:dyDescent="0.25">
      <c r="A48" s="220">
        <v>2</v>
      </c>
      <c r="B48" s="338" t="s">
        <v>764</v>
      </c>
      <c r="C48" s="230">
        <v>1.69</v>
      </c>
      <c r="D48" s="166">
        <v>59.52</v>
      </c>
      <c r="E48" s="182">
        <f t="shared" ref="E48:E54" si="2">C48+D48</f>
        <v>61.21</v>
      </c>
    </row>
    <row r="49" spans="1:5" ht="36.75" customHeight="1" x14ac:dyDescent="0.25">
      <c r="A49" s="220">
        <v>3</v>
      </c>
      <c r="B49" s="338" t="s">
        <v>765</v>
      </c>
      <c r="C49" s="230">
        <v>1.69</v>
      </c>
      <c r="D49" s="166">
        <v>41.66</v>
      </c>
      <c r="E49" s="182">
        <f t="shared" si="2"/>
        <v>43.349999999999994</v>
      </c>
    </row>
    <row r="50" spans="1:5" ht="57.75" customHeight="1" x14ac:dyDescent="0.25">
      <c r="A50" s="220">
        <v>4</v>
      </c>
      <c r="B50" s="338" t="s">
        <v>766</v>
      </c>
      <c r="C50" s="230">
        <v>1.0900000000000001</v>
      </c>
      <c r="D50" s="166">
        <v>41.66</v>
      </c>
      <c r="E50" s="182">
        <f t="shared" si="2"/>
        <v>42.75</v>
      </c>
    </row>
    <row r="51" spans="1:5" ht="30" x14ac:dyDescent="0.25">
      <c r="A51" s="220">
        <v>5</v>
      </c>
      <c r="B51" s="338" t="s">
        <v>767</v>
      </c>
      <c r="C51" s="230">
        <v>1.86</v>
      </c>
      <c r="D51" s="166">
        <v>71.42</v>
      </c>
      <c r="E51" s="182">
        <f t="shared" si="2"/>
        <v>73.28</v>
      </c>
    </row>
    <row r="52" spans="1:5" ht="66.75" customHeight="1" x14ac:dyDescent="0.25">
      <c r="A52" s="220">
        <v>6</v>
      </c>
      <c r="B52" s="338" t="s">
        <v>768</v>
      </c>
      <c r="C52" s="230">
        <v>1.86</v>
      </c>
      <c r="D52" s="166">
        <v>101.18</v>
      </c>
      <c r="E52" s="182">
        <f t="shared" si="2"/>
        <v>103.04</v>
      </c>
    </row>
    <row r="53" spans="1:5" ht="51" customHeight="1" x14ac:dyDescent="0.25">
      <c r="A53" s="220">
        <v>7</v>
      </c>
      <c r="B53" s="196" t="s">
        <v>769</v>
      </c>
      <c r="C53" s="230">
        <v>1.86</v>
      </c>
      <c r="D53" s="166">
        <v>83.32</v>
      </c>
      <c r="E53" s="182">
        <f t="shared" si="2"/>
        <v>85.179999999999993</v>
      </c>
    </row>
    <row r="54" spans="1:5" ht="67.5" customHeight="1" x14ac:dyDescent="0.25">
      <c r="A54" s="220">
        <v>8</v>
      </c>
      <c r="B54" s="196" t="s">
        <v>770</v>
      </c>
      <c r="C54" s="230">
        <v>1.26</v>
      </c>
      <c r="D54" s="166">
        <v>83.32</v>
      </c>
      <c r="E54" s="182">
        <f t="shared" si="2"/>
        <v>84.58</v>
      </c>
    </row>
    <row r="55" spans="1:5" ht="15.75" x14ac:dyDescent="0.25">
      <c r="A55" s="220">
        <v>9</v>
      </c>
      <c r="B55" s="338" t="s">
        <v>570</v>
      </c>
      <c r="C55" s="230">
        <v>1.69</v>
      </c>
      <c r="D55" s="166">
        <v>51.52</v>
      </c>
      <c r="E55" s="182">
        <f>C55+D55</f>
        <v>53.21</v>
      </c>
    </row>
    <row r="56" spans="1:5" ht="15.75" x14ac:dyDescent="0.25">
      <c r="A56" s="220">
        <v>10</v>
      </c>
      <c r="B56" s="338" t="s">
        <v>571</v>
      </c>
      <c r="C56" s="230">
        <v>1.69</v>
      </c>
      <c r="D56" s="166">
        <v>57.25</v>
      </c>
      <c r="E56" s="182">
        <f>C56+D56</f>
        <v>58.94</v>
      </c>
    </row>
    <row r="57" spans="1:5" ht="17.25" customHeight="1" x14ac:dyDescent="0.25">
      <c r="A57" s="108" t="s">
        <v>190</v>
      </c>
      <c r="B57" s="339" t="s">
        <v>189</v>
      </c>
      <c r="C57" s="319"/>
      <c r="D57" s="340"/>
      <c r="E57" s="109"/>
    </row>
    <row r="58" spans="1:5" ht="13.5" customHeight="1" x14ac:dyDescent="0.25">
      <c r="A58" s="105" t="s">
        <v>191</v>
      </c>
      <c r="B58" s="470" t="s">
        <v>192</v>
      </c>
      <c r="C58" s="471"/>
      <c r="D58" s="471"/>
      <c r="E58" s="109"/>
    </row>
    <row r="59" spans="1:5" ht="17.25" customHeight="1" x14ac:dyDescent="0.25">
      <c r="A59" s="7" t="s">
        <v>193</v>
      </c>
      <c r="B59" s="21" t="s">
        <v>194</v>
      </c>
      <c r="C59" s="166">
        <v>0.23</v>
      </c>
      <c r="D59" s="186">
        <v>14.8</v>
      </c>
      <c r="E59" s="166">
        <f>C59+D59</f>
        <v>15.030000000000001</v>
      </c>
    </row>
    <row r="60" spans="1:5" x14ac:dyDescent="0.25">
      <c r="A60" s="7" t="s">
        <v>195</v>
      </c>
      <c r="B60" s="21" t="s">
        <v>196</v>
      </c>
      <c r="C60" s="166">
        <v>0.23</v>
      </c>
      <c r="D60" s="186">
        <v>11.25</v>
      </c>
      <c r="E60" s="166">
        <f t="shared" ref="E60:E62" si="3">C60+D60</f>
        <v>11.48</v>
      </c>
    </row>
    <row r="61" spans="1:5" ht="31.5" customHeight="1" x14ac:dyDescent="0.25">
      <c r="A61" s="7" t="s">
        <v>197</v>
      </c>
      <c r="B61" s="21" t="s">
        <v>198</v>
      </c>
      <c r="C61" s="166">
        <v>0.95</v>
      </c>
      <c r="D61" s="186">
        <v>93.37</v>
      </c>
      <c r="E61" s="166">
        <f t="shared" si="3"/>
        <v>94.320000000000007</v>
      </c>
    </row>
    <row r="62" spans="1:5" x14ac:dyDescent="0.25">
      <c r="A62" s="106" t="s">
        <v>349</v>
      </c>
      <c r="B62" s="107" t="s">
        <v>350</v>
      </c>
      <c r="C62" s="182">
        <v>0.2</v>
      </c>
      <c r="D62" s="168">
        <v>17.71</v>
      </c>
      <c r="E62" s="166">
        <f t="shared" si="3"/>
        <v>17.91</v>
      </c>
    </row>
    <row r="64" spans="1:5" x14ac:dyDescent="0.25">
      <c r="B64" s="24" t="s">
        <v>34</v>
      </c>
      <c r="E64" s="99" t="s">
        <v>551</v>
      </c>
    </row>
  </sheetData>
  <mergeCells count="7">
    <mergeCell ref="C2:E2"/>
    <mergeCell ref="B58:D58"/>
    <mergeCell ref="A7:E7"/>
    <mergeCell ref="A8:E8"/>
    <mergeCell ref="B11:D11"/>
    <mergeCell ref="B12:D12"/>
    <mergeCell ref="B39:D39"/>
  </mergeCells>
  <printOptions horizontalCentered="1"/>
  <pageMargins left="0.70866141732283472" right="0" top="0" bottom="0" header="0.31496062992125984" footer="0.31496062992125984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23"/>
  <sheetViews>
    <sheetView view="pageBreakPreview" zoomScaleNormal="100" zoomScaleSheetLayoutView="100" workbookViewId="0">
      <selection activeCell="C12" sqref="C12:C21"/>
    </sheetView>
  </sheetViews>
  <sheetFormatPr defaultColWidth="9.140625" defaultRowHeight="15" x14ac:dyDescent="0.25"/>
  <cols>
    <col min="1" max="1" width="9.140625" style="4" customWidth="1"/>
    <col min="2" max="2" width="52" style="4" customWidth="1"/>
    <col min="3" max="3" width="18" style="4" customWidth="1"/>
    <col min="4" max="4" width="18.7109375" style="4" customWidth="1"/>
    <col min="5" max="5" width="21" style="4" customWidth="1"/>
    <col min="6" max="16384" width="9.140625" style="4"/>
  </cols>
  <sheetData>
    <row r="1" spans="1:5" ht="18.75" x14ac:dyDescent="0.3">
      <c r="C1" s="117"/>
      <c r="D1" s="379"/>
      <c r="E1" s="379" t="s">
        <v>0</v>
      </c>
    </row>
    <row r="2" spans="1:5" ht="17.25" customHeight="1" x14ac:dyDescent="0.3">
      <c r="B2" s="171"/>
      <c r="C2" s="482" t="s">
        <v>33</v>
      </c>
      <c r="D2" s="482"/>
      <c r="E2" s="482"/>
    </row>
    <row r="3" spans="1:5" ht="18.75" x14ac:dyDescent="0.3">
      <c r="C3" s="117"/>
      <c r="D3" s="379"/>
      <c r="E3" s="379" t="s">
        <v>1</v>
      </c>
    </row>
    <row r="4" spans="1:5" ht="18.75" x14ac:dyDescent="0.3">
      <c r="C4" s="117"/>
      <c r="D4" s="379"/>
      <c r="E4" s="379" t="s">
        <v>412</v>
      </c>
    </row>
    <row r="5" spans="1:5" ht="18.75" x14ac:dyDescent="0.3">
      <c r="C5" s="117"/>
      <c r="D5" s="379"/>
      <c r="E5" s="380" t="s">
        <v>1021</v>
      </c>
    </row>
    <row r="7" spans="1:5" x14ac:dyDescent="0.25">
      <c r="A7" s="472" t="s">
        <v>2</v>
      </c>
      <c r="B7" s="472"/>
      <c r="C7" s="472"/>
      <c r="D7" s="472"/>
      <c r="E7" s="472"/>
    </row>
    <row r="8" spans="1:5" ht="32.25" customHeight="1" x14ac:dyDescent="0.25">
      <c r="A8" s="479" t="s">
        <v>1022</v>
      </c>
      <c r="B8" s="479"/>
      <c r="C8" s="479"/>
      <c r="D8" s="479"/>
      <c r="E8" s="479"/>
    </row>
    <row r="9" spans="1:5" ht="60" x14ac:dyDescent="0.25">
      <c r="A9" s="1" t="s">
        <v>5</v>
      </c>
      <c r="B9" s="28" t="s">
        <v>6</v>
      </c>
      <c r="C9" s="29" t="s">
        <v>352</v>
      </c>
      <c r="D9" s="29" t="s">
        <v>831</v>
      </c>
      <c r="E9" s="81" t="s">
        <v>351</v>
      </c>
    </row>
    <row r="10" spans="1:5" x14ac:dyDescent="0.25">
      <c r="A10" s="1">
        <v>1</v>
      </c>
      <c r="B10" s="2">
        <v>2</v>
      </c>
      <c r="C10" s="48">
        <v>3</v>
      </c>
      <c r="D10" s="48">
        <v>4</v>
      </c>
      <c r="E10" s="48">
        <v>5</v>
      </c>
    </row>
    <row r="11" spans="1:5" ht="24.75" customHeight="1" x14ac:dyDescent="0.25">
      <c r="A11" s="183" t="s">
        <v>4</v>
      </c>
      <c r="B11" s="184" t="s">
        <v>199</v>
      </c>
      <c r="C11" s="480"/>
      <c r="D11" s="480"/>
      <c r="E11" s="481"/>
    </row>
    <row r="12" spans="1:5" ht="34.5" customHeight="1" x14ac:dyDescent="0.25">
      <c r="A12" s="185" t="s">
        <v>507</v>
      </c>
      <c r="B12" s="21" t="s">
        <v>501</v>
      </c>
      <c r="C12" s="230">
        <v>121.84</v>
      </c>
      <c r="D12" s="166">
        <v>55.45</v>
      </c>
      <c r="E12" s="181">
        <f t="shared" ref="E12:E21" si="0">C12+D12</f>
        <v>177.29000000000002</v>
      </c>
    </row>
    <row r="13" spans="1:5" ht="34.5" customHeight="1" x14ac:dyDescent="0.25">
      <c r="A13" s="185" t="s">
        <v>552</v>
      </c>
      <c r="B13" s="21" t="s">
        <v>554</v>
      </c>
      <c r="C13" s="230">
        <v>20.12</v>
      </c>
      <c r="D13" s="166">
        <v>30.49</v>
      </c>
      <c r="E13" s="181">
        <f t="shared" si="0"/>
        <v>50.61</v>
      </c>
    </row>
    <row r="14" spans="1:5" ht="34.5" customHeight="1" x14ac:dyDescent="0.25">
      <c r="A14" s="185" t="s">
        <v>553</v>
      </c>
      <c r="B14" s="21" t="s">
        <v>555</v>
      </c>
      <c r="C14" s="230">
        <v>114.21</v>
      </c>
      <c r="D14" s="166">
        <v>55.44</v>
      </c>
      <c r="E14" s="181">
        <f t="shared" si="0"/>
        <v>169.64999999999998</v>
      </c>
    </row>
    <row r="15" spans="1:5" ht="30.75" customHeight="1" x14ac:dyDescent="0.25">
      <c r="A15" s="185" t="s">
        <v>508</v>
      </c>
      <c r="B15" s="21" t="s">
        <v>502</v>
      </c>
      <c r="C15" s="230">
        <v>121.84</v>
      </c>
      <c r="D15" s="166">
        <v>137.16999999999999</v>
      </c>
      <c r="E15" s="181">
        <f t="shared" si="0"/>
        <v>259.01</v>
      </c>
    </row>
    <row r="16" spans="1:5" ht="35.25" customHeight="1" x14ac:dyDescent="0.25">
      <c r="A16" s="185" t="s">
        <v>509</v>
      </c>
      <c r="B16" s="21" t="s">
        <v>503</v>
      </c>
      <c r="C16" s="230">
        <v>50.24</v>
      </c>
      <c r="D16" s="166">
        <v>42.97</v>
      </c>
      <c r="E16" s="181">
        <f t="shared" si="0"/>
        <v>93.210000000000008</v>
      </c>
    </row>
    <row r="17" spans="1:5" ht="35.25" customHeight="1" x14ac:dyDescent="0.25">
      <c r="A17" s="185" t="s">
        <v>506</v>
      </c>
      <c r="B17" s="21" t="s">
        <v>504</v>
      </c>
      <c r="C17" s="230">
        <v>356.15</v>
      </c>
      <c r="D17" s="166">
        <v>65.819999999999993</v>
      </c>
      <c r="E17" s="181">
        <f t="shared" si="0"/>
        <v>421.96999999999997</v>
      </c>
    </row>
    <row r="18" spans="1:5" ht="35.25" customHeight="1" x14ac:dyDescent="0.25">
      <c r="A18" s="185" t="s">
        <v>576</v>
      </c>
      <c r="B18" s="21" t="s">
        <v>577</v>
      </c>
      <c r="C18" s="230">
        <v>213.76</v>
      </c>
      <c r="D18" s="166">
        <v>55.44</v>
      </c>
      <c r="E18" s="181">
        <f t="shared" si="0"/>
        <v>269.2</v>
      </c>
    </row>
    <row r="19" spans="1:5" ht="35.25" customHeight="1" x14ac:dyDescent="0.25">
      <c r="A19" s="185" t="s">
        <v>510</v>
      </c>
      <c r="B19" s="21" t="s">
        <v>505</v>
      </c>
      <c r="C19" s="230">
        <v>206.16</v>
      </c>
      <c r="D19" s="166">
        <v>90.14</v>
      </c>
      <c r="E19" s="181">
        <f t="shared" si="0"/>
        <v>296.3</v>
      </c>
    </row>
    <row r="20" spans="1:5" ht="30" x14ac:dyDescent="0.25">
      <c r="A20" s="185" t="s">
        <v>578</v>
      </c>
      <c r="B20" s="21" t="s">
        <v>579</v>
      </c>
      <c r="C20" s="365">
        <v>213.76</v>
      </c>
      <c r="D20" s="168">
        <v>74.89</v>
      </c>
      <c r="E20" s="181">
        <f t="shared" si="0"/>
        <v>288.64999999999998</v>
      </c>
    </row>
    <row r="21" spans="1:5" x14ac:dyDescent="0.25">
      <c r="A21" s="48">
        <v>5</v>
      </c>
      <c r="B21" s="26" t="s">
        <v>580</v>
      </c>
      <c r="C21" s="377">
        <v>38.35</v>
      </c>
      <c r="D21" s="168">
        <v>74.89</v>
      </c>
      <c r="E21" s="181">
        <f t="shared" si="0"/>
        <v>113.24000000000001</v>
      </c>
    </row>
    <row r="23" spans="1:5" x14ac:dyDescent="0.25">
      <c r="B23" s="24" t="s">
        <v>35</v>
      </c>
      <c r="D23" s="4" t="s">
        <v>549</v>
      </c>
    </row>
  </sheetData>
  <mergeCells count="4">
    <mergeCell ref="A7:E7"/>
    <mergeCell ref="A8:E8"/>
    <mergeCell ref="C11:E11"/>
    <mergeCell ref="C2:E2"/>
  </mergeCells>
  <pageMargins left="0.25" right="0.25" top="0.75" bottom="0.75" header="0.3" footer="0.3"/>
  <pageSetup paperSize="9" scale="8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25"/>
  <sheetViews>
    <sheetView view="pageBreakPreview" zoomScale="90" zoomScaleNormal="100" zoomScaleSheetLayoutView="90" workbookViewId="0">
      <selection activeCell="C116" sqref="C116:C123"/>
    </sheetView>
  </sheetViews>
  <sheetFormatPr defaultColWidth="9.140625" defaultRowHeight="15" x14ac:dyDescent="0.25"/>
  <cols>
    <col min="1" max="1" width="15.85546875" style="4" customWidth="1"/>
    <col min="2" max="2" width="90.140625" style="4" customWidth="1"/>
    <col min="3" max="3" width="20.5703125" style="198" customWidth="1"/>
    <col min="4" max="4" width="20.42578125" style="202" customWidth="1"/>
    <col min="5" max="5" width="18.7109375" style="198" customWidth="1"/>
    <col min="6" max="16384" width="9.140625" style="4"/>
  </cols>
  <sheetData>
    <row r="1" spans="1:5" ht="18.75" x14ac:dyDescent="0.3">
      <c r="C1" s="117"/>
      <c r="D1" s="298"/>
      <c r="E1" s="298" t="s">
        <v>0</v>
      </c>
    </row>
    <row r="2" spans="1:5" ht="18.75" x14ac:dyDescent="0.3">
      <c r="C2" s="482" t="s">
        <v>33</v>
      </c>
      <c r="D2" s="482"/>
      <c r="E2" s="482"/>
    </row>
    <row r="3" spans="1:5" ht="18.75" x14ac:dyDescent="0.3">
      <c r="C3" s="117"/>
      <c r="D3" s="298"/>
      <c r="E3" s="298" t="s">
        <v>1</v>
      </c>
    </row>
    <row r="4" spans="1:5" ht="18.75" x14ac:dyDescent="0.3">
      <c r="C4" s="117"/>
      <c r="D4" s="298"/>
      <c r="E4" s="298" t="s">
        <v>412</v>
      </c>
    </row>
    <row r="5" spans="1:5" ht="18.75" x14ac:dyDescent="0.3">
      <c r="C5" s="117"/>
      <c r="D5" s="298"/>
      <c r="E5" s="298" t="s">
        <v>1023</v>
      </c>
    </row>
    <row r="7" spans="1:5" x14ac:dyDescent="0.25">
      <c r="A7" s="472" t="s">
        <v>2</v>
      </c>
      <c r="B7" s="472"/>
      <c r="C7" s="472"/>
      <c r="D7" s="472"/>
      <c r="E7" s="472"/>
    </row>
    <row r="8" spans="1:5" ht="32.25" customHeight="1" x14ac:dyDescent="0.25">
      <c r="A8" s="484" t="s">
        <v>1024</v>
      </c>
      <c r="B8" s="484"/>
      <c r="C8" s="484"/>
      <c r="D8" s="484"/>
      <c r="E8" s="484"/>
    </row>
    <row r="9" spans="1:5" ht="45" x14ac:dyDescent="0.25">
      <c r="A9" s="84" t="s">
        <v>5</v>
      </c>
      <c r="B9" s="84" t="s">
        <v>6</v>
      </c>
      <c r="C9" s="29" t="s">
        <v>352</v>
      </c>
      <c r="D9" s="29" t="s">
        <v>831</v>
      </c>
      <c r="E9" s="81" t="s">
        <v>351</v>
      </c>
    </row>
    <row r="10" spans="1:5" x14ac:dyDescent="0.25">
      <c r="A10" s="1">
        <v>1</v>
      </c>
      <c r="B10" s="2">
        <v>2</v>
      </c>
      <c r="C10" s="80">
        <v>3</v>
      </c>
      <c r="D10" s="83">
        <v>4</v>
      </c>
      <c r="E10" s="83">
        <v>5</v>
      </c>
    </row>
    <row r="11" spans="1:5" ht="19.5" customHeight="1" x14ac:dyDescent="0.25">
      <c r="A11" s="27"/>
      <c r="B11" s="485" t="s">
        <v>231</v>
      </c>
      <c r="C11" s="486"/>
      <c r="D11" s="486"/>
      <c r="E11" s="487"/>
    </row>
    <row r="12" spans="1:5" x14ac:dyDescent="0.25">
      <c r="A12" s="1"/>
      <c r="B12" s="204" t="s">
        <v>233</v>
      </c>
      <c r="C12" s="166">
        <f>+C20+C23+C28+C30+C43+C44+C47+C48</f>
        <v>4.3500000000000005</v>
      </c>
      <c r="D12" s="166">
        <f>+D20+D23+D28+D30+D43+D44+D47+D48</f>
        <v>7.6599999999999993</v>
      </c>
      <c r="E12" s="166">
        <f>+E20+E23+E28+E30+E43+E44+E47+E48</f>
        <v>12.009999999999998</v>
      </c>
    </row>
    <row r="13" spans="1:5" x14ac:dyDescent="0.25">
      <c r="A13" s="1"/>
      <c r="B13" s="204" t="s">
        <v>232</v>
      </c>
      <c r="C13" s="166">
        <f>C19+C20+C28+C30+C33+C34+C37+C39</f>
        <v>0.63</v>
      </c>
      <c r="D13" s="166">
        <f>D19+D20+D28+D30+D33+D34+D37+D39</f>
        <v>3.89</v>
      </c>
      <c r="E13" s="166">
        <f>E19+E20+E28+E30+E33+E34+E37+E39</f>
        <v>4.5199999999999996</v>
      </c>
    </row>
    <row r="14" spans="1:5" x14ac:dyDescent="0.25">
      <c r="A14" s="1"/>
      <c r="B14" s="204" t="s">
        <v>234</v>
      </c>
      <c r="C14" s="166">
        <f>C19+C20+C26+C29+C31+C121+C122+C123</f>
        <v>7.15</v>
      </c>
      <c r="D14" s="166">
        <f>D19+D20+D26+D29+D31+D121+D122+D123</f>
        <v>5.75</v>
      </c>
      <c r="E14" s="166">
        <f>E19+E20+E26+E29+E31+E121+E122+E123</f>
        <v>12.9</v>
      </c>
    </row>
    <row r="15" spans="1:5" x14ac:dyDescent="0.25">
      <c r="A15" s="1"/>
      <c r="B15" s="204" t="s">
        <v>235</v>
      </c>
      <c r="C15" s="166">
        <f>C19+C20+C26+C29+C31+C56+C57+C64+C65+C52+C61+C54+C55+C58+C68+C53+C73</f>
        <v>10.8</v>
      </c>
      <c r="D15" s="166">
        <f>D19+D20+D26+D29+D31+D56+D57+D64+D65+D52+D61+D54+D55+D58+D68+D53+D73</f>
        <v>5.1300000000000026</v>
      </c>
      <c r="E15" s="166">
        <f>E19+E20+E26+E29+E31+E56+E57+E64+E65+E52+E61+E54+E55+E58+E68+E53+E73</f>
        <v>15.93</v>
      </c>
    </row>
    <row r="16" spans="1:5" x14ac:dyDescent="0.25">
      <c r="A16" s="1"/>
      <c r="B16" s="204" t="s">
        <v>236</v>
      </c>
      <c r="C16" s="166">
        <f>C19+C20+C26+C29+C31+C56+C57+C64+C65+C52+C61+C54+C55+C58+C68+C53</f>
        <v>3.08</v>
      </c>
      <c r="D16" s="166">
        <f>D19+D20+D26+D29+D31+D56+D57+D64+D65+D52+D61+D54+D55+D58+D68+D53</f>
        <v>4.3200000000000021</v>
      </c>
      <c r="E16" s="166">
        <f>E19+E20+E26+E29+E31+E56+E57+E64+E65+E52+E61+E54+E55+E58+E68+E53</f>
        <v>7.3999999999999995</v>
      </c>
    </row>
    <row r="17" spans="1:9" ht="15.75" x14ac:dyDescent="0.25">
      <c r="A17" s="30"/>
      <c r="B17" s="488" t="s">
        <v>512</v>
      </c>
      <c r="C17" s="489"/>
      <c r="D17" s="489"/>
      <c r="E17" s="490"/>
    </row>
    <row r="18" spans="1:9" s="99" customFormat="1" x14ac:dyDescent="0.25">
      <c r="A18" s="47" t="s">
        <v>38</v>
      </c>
      <c r="B18" s="88" t="s">
        <v>201</v>
      </c>
      <c r="C18" s="166"/>
      <c r="D18" s="168"/>
      <c r="E18" s="168"/>
    </row>
    <row r="19" spans="1:9" s="99" customFormat="1" ht="15.75" x14ac:dyDescent="0.25">
      <c r="A19" s="402" t="s">
        <v>900</v>
      </c>
      <c r="B19" s="25" t="s">
        <v>901</v>
      </c>
      <c r="C19" s="364">
        <v>0.02</v>
      </c>
      <c r="D19" s="230">
        <v>0.04</v>
      </c>
      <c r="E19" s="200">
        <f>C19+D19</f>
        <v>0.06</v>
      </c>
      <c r="G19" s="483"/>
      <c r="H19" s="483"/>
      <c r="I19" s="483"/>
    </row>
    <row r="20" spans="1:9" s="99" customFormat="1" ht="15.75" x14ac:dyDescent="0.25">
      <c r="A20" s="402" t="s">
        <v>902</v>
      </c>
      <c r="B20" s="25" t="s">
        <v>359</v>
      </c>
      <c r="C20" s="364">
        <v>0.03</v>
      </c>
      <c r="D20" s="230">
        <v>0.62</v>
      </c>
      <c r="E20" s="200">
        <f>C20+D20</f>
        <v>0.65</v>
      </c>
    </row>
    <row r="21" spans="1:9" x14ac:dyDescent="0.25">
      <c r="A21" s="112" t="s">
        <v>513</v>
      </c>
      <c r="B21" s="88" t="s">
        <v>202</v>
      </c>
      <c r="C21" s="230"/>
      <c r="D21" s="365"/>
      <c r="E21" s="168"/>
    </row>
    <row r="22" spans="1:9" s="99" customFormat="1" ht="15.75" x14ac:dyDescent="0.25">
      <c r="A22" s="404" t="s">
        <v>903</v>
      </c>
      <c r="B22" s="25" t="s">
        <v>904</v>
      </c>
      <c r="C22" s="364">
        <v>1.5</v>
      </c>
      <c r="D22" s="230">
        <v>0.26</v>
      </c>
      <c r="E22" s="200">
        <f>C22+D22</f>
        <v>1.76</v>
      </c>
    </row>
    <row r="23" spans="1:9" s="99" customFormat="1" ht="15.75" x14ac:dyDescent="0.25">
      <c r="A23" s="404" t="s">
        <v>905</v>
      </c>
      <c r="B23" s="25" t="s">
        <v>906</v>
      </c>
      <c r="C23" s="364">
        <v>1.68</v>
      </c>
      <c r="D23" s="230">
        <v>0.62</v>
      </c>
      <c r="E23" s="200">
        <f>C23+D23</f>
        <v>2.2999999999999998</v>
      </c>
    </row>
    <row r="24" spans="1:9" s="99" customFormat="1" x14ac:dyDescent="0.25">
      <c r="A24" s="47" t="s">
        <v>238</v>
      </c>
      <c r="B24" s="69" t="s">
        <v>361</v>
      </c>
      <c r="C24" s="364"/>
      <c r="D24" s="230"/>
      <c r="E24" s="200"/>
    </row>
    <row r="25" spans="1:9" s="99" customFormat="1" ht="21" customHeight="1" x14ac:dyDescent="0.25">
      <c r="A25" s="404" t="s">
        <v>360</v>
      </c>
      <c r="B25" s="25" t="s">
        <v>975</v>
      </c>
      <c r="C25" s="364">
        <v>0.23</v>
      </c>
      <c r="D25" s="230">
        <v>0.5</v>
      </c>
      <c r="E25" s="200">
        <f t="shared" ref="E25:E31" si="0">C25+D25</f>
        <v>0.73</v>
      </c>
    </row>
    <row r="26" spans="1:9" s="99" customFormat="1" ht="25.5" x14ac:dyDescent="0.25">
      <c r="A26" s="404" t="s">
        <v>360</v>
      </c>
      <c r="B26" s="25" t="s">
        <v>979</v>
      </c>
      <c r="C26" s="364">
        <v>0.23</v>
      </c>
      <c r="D26" s="230">
        <v>0.52</v>
      </c>
      <c r="E26" s="200">
        <f t="shared" si="0"/>
        <v>0.75</v>
      </c>
    </row>
    <row r="27" spans="1:9" s="99" customFormat="1" ht="15.75" x14ac:dyDescent="0.25">
      <c r="A27" s="404" t="s">
        <v>321</v>
      </c>
      <c r="B27" s="25" t="s">
        <v>907</v>
      </c>
      <c r="C27" s="364">
        <v>0.24</v>
      </c>
      <c r="D27" s="230">
        <v>0.74</v>
      </c>
      <c r="E27" s="200">
        <f t="shared" si="0"/>
        <v>0.98</v>
      </c>
    </row>
    <row r="28" spans="1:9" s="99" customFormat="1" ht="30.75" customHeight="1" x14ac:dyDescent="0.25">
      <c r="A28" s="404" t="s">
        <v>908</v>
      </c>
      <c r="B28" s="25" t="s">
        <v>974</v>
      </c>
      <c r="C28" s="364">
        <v>0</v>
      </c>
      <c r="D28" s="230">
        <v>0.48</v>
      </c>
      <c r="E28" s="200">
        <f t="shared" si="0"/>
        <v>0.48</v>
      </c>
    </row>
    <row r="29" spans="1:9" s="99" customFormat="1" ht="31.5" customHeight="1" x14ac:dyDescent="0.25">
      <c r="A29" s="404" t="s">
        <v>908</v>
      </c>
      <c r="B29" s="25" t="s">
        <v>977</v>
      </c>
      <c r="C29" s="364">
        <v>0</v>
      </c>
      <c r="D29" s="230">
        <v>0.49</v>
      </c>
      <c r="E29" s="200">
        <f t="shared" si="0"/>
        <v>0.49</v>
      </c>
    </row>
    <row r="30" spans="1:9" s="99" customFormat="1" ht="27.75" customHeight="1" x14ac:dyDescent="0.25">
      <c r="A30" s="404" t="s">
        <v>909</v>
      </c>
      <c r="B30" s="25" t="s">
        <v>976</v>
      </c>
      <c r="C30" s="364">
        <v>0</v>
      </c>
      <c r="D30" s="230">
        <v>0.44</v>
      </c>
      <c r="E30" s="200">
        <f t="shared" si="0"/>
        <v>0.44</v>
      </c>
    </row>
    <row r="31" spans="1:9" s="99" customFormat="1" ht="30" customHeight="1" x14ac:dyDescent="0.25">
      <c r="A31" s="404" t="s">
        <v>909</v>
      </c>
      <c r="B31" s="25" t="s">
        <v>978</v>
      </c>
      <c r="C31" s="364">
        <v>0</v>
      </c>
      <c r="D31" s="230">
        <v>0.45</v>
      </c>
      <c r="E31" s="200">
        <f t="shared" si="0"/>
        <v>0.45</v>
      </c>
    </row>
    <row r="32" spans="1:9" ht="32.25" customHeight="1" x14ac:dyDescent="0.25">
      <c r="A32" s="407" t="s">
        <v>239</v>
      </c>
      <c r="B32" s="406" t="s">
        <v>910</v>
      </c>
      <c r="C32" s="392"/>
      <c r="D32" s="392"/>
      <c r="E32" s="201"/>
    </row>
    <row r="33" spans="1:6" s="99" customFormat="1" ht="19.5" customHeight="1" x14ac:dyDescent="0.25">
      <c r="A33" s="403" t="s">
        <v>911</v>
      </c>
      <c r="B33" s="25" t="s">
        <v>203</v>
      </c>
      <c r="C33" s="364">
        <v>0.09</v>
      </c>
      <c r="D33" s="230">
        <v>0.26</v>
      </c>
      <c r="E33" s="200">
        <f>C33+D33</f>
        <v>0.35</v>
      </c>
    </row>
    <row r="34" spans="1:6" s="99" customFormat="1" ht="25.5" x14ac:dyDescent="0.25">
      <c r="A34" s="403" t="s">
        <v>912</v>
      </c>
      <c r="B34" s="25" t="s">
        <v>926</v>
      </c>
      <c r="C34" s="364">
        <v>0.06</v>
      </c>
      <c r="D34" s="230">
        <v>0.39</v>
      </c>
      <c r="E34" s="200">
        <f>C34+D34</f>
        <v>0.45</v>
      </c>
    </row>
    <row r="35" spans="1:6" s="99" customFormat="1" ht="27.75" customHeight="1" x14ac:dyDescent="0.25">
      <c r="A35" s="403" t="s">
        <v>913</v>
      </c>
      <c r="B35" s="25" t="s">
        <v>925</v>
      </c>
      <c r="C35" s="364">
        <v>0.11</v>
      </c>
      <c r="D35" s="230">
        <v>0.26</v>
      </c>
      <c r="E35" s="200">
        <f>C35+D35</f>
        <v>0.37</v>
      </c>
    </row>
    <row r="36" spans="1:6" s="99" customFormat="1" ht="15.75" x14ac:dyDescent="0.25">
      <c r="A36" s="403" t="s">
        <v>914</v>
      </c>
      <c r="B36" s="409" t="s">
        <v>915</v>
      </c>
      <c r="C36" s="364">
        <v>0.01</v>
      </c>
      <c r="D36" s="230">
        <v>0.26</v>
      </c>
      <c r="E36" s="200">
        <f t="shared" ref="E36:E41" si="1">C36+D36</f>
        <v>0.27</v>
      </c>
    </row>
    <row r="37" spans="1:6" s="99" customFormat="1" ht="15.75" x14ac:dyDescent="0.25">
      <c r="A37" s="403" t="s">
        <v>916</v>
      </c>
      <c r="B37" s="25" t="s">
        <v>917</v>
      </c>
      <c r="C37" s="364">
        <v>0.24</v>
      </c>
      <c r="D37" s="230">
        <v>1.04</v>
      </c>
      <c r="E37" s="200">
        <f t="shared" si="1"/>
        <v>1.28</v>
      </c>
    </row>
    <row r="38" spans="1:6" s="99" customFormat="1" ht="15.75" x14ac:dyDescent="0.25">
      <c r="A38" s="403" t="s">
        <v>918</v>
      </c>
      <c r="B38" s="25" t="s">
        <v>919</v>
      </c>
      <c r="C38" s="364">
        <v>0.05</v>
      </c>
      <c r="D38" s="230">
        <v>1.87</v>
      </c>
      <c r="E38" s="200">
        <f t="shared" si="1"/>
        <v>1.9200000000000002</v>
      </c>
    </row>
    <row r="39" spans="1:6" s="99" customFormat="1" ht="15.75" x14ac:dyDescent="0.25">
      <c r="A39" s="403" t="s">
        <v>920</v>
      </c>
      <c r="B39" s="25" t="s">
        <v>921</v>
      </c>
      <c r="C39" s="364">
        <v>0.19</v>
      </c>
      <c r="D39" s="230">
        <v>0.62</v>
      </c>
      <c r="E39" s="200">
        <f t="shared" si="1"/>
        <v>0.81</v>
      </c>
      <c r="F39" s="124"/>
    </row>
    <row r="40" spans="1:6" s="99" customFormat="1" ht="15.75" x14ac:dyDescent="0.25">
      <c r="A40" s="408" t="s">
        <v>922</v>
      </c>
      <c r="B40" s="87" t="s">
        <v>923</v>
      </c>
      <c r="C40" s="364">
        <v>0.2</v>
      </c>
      <c r="D40" s="230">
        <v>0.93</v>
      </c>
      <c r="E40" s="200">
        <f t="shared" si="1"/>
        <v>1.1300000000000001</v>
      </c>
    </row>
    <row r="41" spans="1:6" s="99" customFormat="1" ht="15.75" x14ac:dyDescent="0.25">
      <c r="A41" s="408" t="s">
        <v>924</v>
      </c>
      <c r="B41" s="87" t="s">
        <v>204</v>
      </c>
      <c r="C41" s="364">
        <v>0.24</v>
      </c>
      <c r="D41" s="230">
        <v>2.2799999999999998</v>
      </c>
      <c r="E41" s="200">
        <f t="shared" si="1"/>
        <v>2.5199999999999996</v>
      </c>
    </row>
    <row r="42" spans="1:6" ht="15.75" x14ac:dyDescent="0.25">
      <c r="A42" s="405" t="s">
        <v>263</v>
      </c>
      <c r="B42" s="406" t="s">
        <v>205</v>
      </c>
      <c r="C42" s="390"/>
      <c r="D42" s="390"/>
      <c r="E42" s="201"/>
    </row>
    <row r="43" spans="1:6" s="99" customFormat="1" ht="41.25" customHeight="1" x14ac:dyDescent="0.25">
      <c r="A43" s="403" t="s">
        <v>927</v>
      </c>
      <c r="B43" s="25" t="s">
        <v>928</v>
      </c>
      <c r="C43" s="364">
        <v>0.43</v>
      </c>
      <c r="D43" s="230">
        <v>1.26</v>
      </c>
      <c r="E43" s="200">
        <f t="shared" ref="E43:E48" si="2">C43+D43</f>
        <v>1.69</v>
      </c>
    </row>
    <row r="44" spans="1:6" s="99" customFormat="1" ht="25.5" x14ac:dyDescent="0.25">
      <c r="A44" s="403" t="s">
        <v>929</v>
      </c>
      <c r="B44" s="25" t="s">
        <v>930</v>
      </c>
      <c r="C44" s="364">
        <v>0.04</v>
      </c>
      <c r="D44" s="230">
        <v>1.97</v>
      </c>
      <c r="E44" s="200">
        <f t="shared" si="2"/>
        <v>2.0099999999999998</v>
      </c>
    </row>
    <row r="45" spans="1:6" s="99" customFormat="1" ht="25.5" x14ac:dyDescent="0.25">
      <c r="A45" s="403" t="s">
        <v>931</v>
      </c>
      <c r="B45" s="25" t="s">
        <v>932</v>
      </c>
      <c r="C45" s="364">
        <v>0.04</v>
      </c>
      <c r="D45" s="230">
        <v>3.53</v>
      </c>
      <c r="E45" s="200">
        <f t="shared" si="2"/>
        <v>3.57</v>
      </c>
    </row>
    <row r="46" spans="1:6" s="99" customFormat="1" ht="15.75" x14ac:dyDescent="0.25">
      <c r="A46" s="403" t="s">
        <v>330</v>
      </c>
      <c r="B46" s="25" t="s">
        <v>933</v>
      </c>
      <c r="C46" s="364">
        <v>0.34</v>
      </c>
      <c r="D46" s="230">
        <v>2.8</v>
      </c>
      <c r="E46" s="200">
        <f t="shared" si="2"/>
        <v>3.1399999999999997</v>
      </c>
    </row>
    <row r="47" spans="1:6" s="99" customFormat="1" ht="25.5" x14ac:dyDescent="0.25">
      <c r="A47" s="408" t="s">
        <v>934</v>
      </c>
      <c r="B47" s="87" t="s">
        <v>935</v>
      </c>
      <c r="C47" s="364">
        <v>2.14</v>
      </c>
      <c r="D47" s="230">
        <v>2.0099999999999998</v>
      </c>
      <c r="E47" s="200">
        <f t="shared" si="2"/>
        <v>4.1500000000000004</v>
      </c>
    </row>
    <row r="48" spans="1:6" s="99" customFormat="1" ht="15.75" x14ac:dyDescent="0.25">
      <c r="A48" s="403" t="s">
        <v>936</v>
      </c>
      <c r="B48" s="25" t="s">
        <v>937</v>
      </c>
      <c r="C48" s="364">
        <v>0.03</v>
      </c>
      <c r="D48" s="230">
        <v>0.26</v>
      </c>
      <c r="E48" s="200">
        <f t="shared" si="2"/>
        <v>0.29000000000000004</v>
      </c>
    </row>
    <row r="49" spans="1:5" ht="16.5" customHeight="1" x14ac:dyDescent="0.25">
      <c r="A49" s="405" t="s">
        <v>437</v>
      </c>
      <c r="B49" s="406" t="s">
        <v>206</v>
      </c>
      <c r="C49" s="390"/>
      <c r="D49" s="390"/>
      <c r="E49" s="201"/>
    </row>
    <row r="50" spans="1:5" s="99" customFormat="1" ht="25.5" x14ac:dyDescent="0.25">
      <c r="A50" s="403" t="s">
        <v>938</v>
      </c>
      <c r="B50" s="25" t="s">
        <v>939</v>
      </c>
      <c r="C50" s="364">
        <v>0.38</v>
      </c>
      <c r="D50" s="230">
        <v>1.04</v>
      </c>
      <c r="E50" s="200">
        <f t="shared" ref="E50:E75" si="3">C50+D50</f>
        <v>1.42</v>
      </c>
    </row>
    <row r="51" spans="1:5" s="99" customFormat="1" ht="25.5" x14ac:dyDescent="0.25">
      <c r="A51" s="403" t="s">
        <v>439</v>
      </c>
      <c r="B51" s="25" t="s">
        <v>940</v>
      </c>
      <c r="C51" s="364"/>
      <c r="D51" s="230"/>
      <c r="E51" s="200"/>
    </row>
    <row r="52" spans="1:5" s="99" customFormat="1" x14ac:dyDescent="0.25">
      <c r="A52" s="47"/>
      <c r="B52" s="110" t="s">
        <v>214</v>
      </c>
      <c r="C52" s="230">
        <v>0.22</v>
      </c>
      <c r="D52" s="230">
        <v>0.2</v>
      </c>
      <c r="E52" s="200">
        <f>SUM(C52:D52)</f>
        <v>0.42000000000000004</v>
      </c>
    </row>
    <row r="53" spans="1:5" s="99" customFormat="1" x14ac:dyDescent="0.25">
      <c r="A53" s="47"/>
      <c r="B53" s="110" t="s">
        <v>215</v>
      </c>
      <c r="C53" s="230">
        <v>0.51</v>
      </c>
      <c r="D53" s="230">
        <v>0.2</v>
      </c>
      <c r="E53" s="200">
        <f t="shared" ref="E53:E72" si="4">SUM(C53:D53)</f>
        <v>0.71</v>
      </c>
    </row>
    <row r="54" spans="1:5" s="99" customFormat="1" x14ac:dyDescent="0.25">
      <c r="A54" s="47"/>
      <c r="B54" s="110" t="s">
        <v>216</v>
      </c>
      <c r="C54" s="230">
        <v>0.22</v>
      </c>
      <c r="D54" s="230">
        <v>0.2</v>
      </c>
      <c r="E54" s="200">
        <f t="shared" si="4"/>
        <v>0.42000000000000004</v>
      </c>
    </row>
    <row r="55" spans="1:5" s="99" customFormat="1" x14ac:dyDescent="0.25">
      <c r="A55" s="47"/>
      <c r="B55" s="110" t="s">
        <v>217</v>
      </c>
      <c r="C55" s="230">
        <v>0.23</v>
      </c>
      <c r="D55" s="230">
        <v>0.2</v>
      </c>
      <c r="E55" s="200">
        <f t="shared" si="4"/>
        <v>0.43000000000000005</v>
      </c>
    </row>
    <row r="56" spans="1:5" s="99" customFormat="1" x14ac:dyDescent="0.25">
      <c r="A56" s="47"/>
      <c r="B56" s="110" t="s">
        <v>218</v>
      </c>
      <c r="C56" s="230">
        <v>0.22</v>
      </c>
      <c r="D56" s="230">
        <v>0.2</v>
      </c>
      <c r="E56" s="200">
        <f t="shared" si="4"/>
        <v>0.42000000000000004</v>
      </c>
    </row>
    <row r="57" spans="1:5" s="99" customFormat="1" x14ac:dyDescent="0.25">
      <c r="A57" s="47"/>
      <c r="B57" s="110" t="s">
        <v>219</v>
      </c>
      <c r="C57" s="230">
        <v>0.21</v>
      </c>
      <c r="D57" s="230">
        <v>0.2</v>
      </c>
      <c r="E57" s="200">
        <f t="shared" si="4"/>
        <v>0.41000000000000003</v>
      </c>
    </row>
    <row r="58" spans="1:5" s="99" customFormat="1" x14ac:dyDescent="0.25">
      <c r="A58" s="47"/>
      <c r="B58" s="110" t="s">
        <v>220</v>
      </c>
      <c r="C58" s="230">
        <v>0.22</v>
      </c>
      <c r="D58" s="230">
        <v>0.2</v>
      </c>
      <c r="E58" s="200">
        <f t="shared" si="4"/>
        <v>0.42000000000000004</v>
      </c>
    </row>
    <row r="59" spans="1:5" s="99" customFormat="1" x14ac:dyDescent="0.25">
      <c r="A59" s="47"/>
      <c r="B59" s="110" t="s">
        <v>221</v>
      </c>
      <c r="C59" s="230">
        <v>0.24</v>
      </c>
      <c r="D59" s="230">
        <v>0.2</v>
      </c>
      <c r="E59" s="200">
        <f t="shared" si="4"/>
        <v>0.44</v>
      </c>
    </row>
    <row r="60" spans="1:5" s="99" customFormat="1" x14ac:dyDescent="0.25">
      <c r="A60" s="47"/>
      <c r="B60" s="110" t="s">
        <v>222</v>
      </c>
      <c r="C60" s="230">
        <v>0.23</v>
      </c>
      <c r="D60" s="230">
        <v>0.2</v>
      </c>
      <c r="E60" s="200">
        <f t="shared" si="4"/>
        <v>0.43000000000000005</v>
      </c>
    </row>
    <row r="61" spans="1:5" s="99" customFormat="1" x14ac:dyDescent="0.25">
      <c r="A61" s="47"/>
      <c r="B61" s="110" t="s">
        <v>223</v>
      </c>
      <c r="C61" s="230">
        <v>0.28000000000000003</v>
      </c>
      <c r="D61" s="230">
        <v>0.2</v>
      </c>
      <c r="E61" s="200">
        <f t="shared" si="4"/>
        <v>0.48000000000000004</v>
      </c>
    </row>
    <row r="62" spans="1:5" s="99" customFormat="1" x14ac:dyDescent="0.25">
      <c r="A62" s="47"/>
      <c r="B62" s="110" t="s">
        <v>224</v>
      </c>
      <c r="C62" s="230">
        <v>0.23</v>
      </c>
      <c r="D62" s="230">
        <v>0.2</v>
      </c>
      <c r="E62" s="200">
        <f t="shared" si="4"/>
        <v>0.43000000000000005</v>
      </c>
    </row>
    <row r="63" spans="1:5" s="99" customFormat="1" x14ac:dyDescent="0.25">
      <c r="A63" s="47"/>
      <c r="B63" s="110" t="s">
        <v>225</v>
      </c>
      <c r="C63" s="230">
        <v>0.24</v>
      </c>
      <c r="D63" s="230">
        <v>0.2</v>
      </c>
      <c r="E63" s="200">
        <f t="shared" si="4"/>
        <v>0.44</v>
      </c>
    </row>
    <row r="64" spans="1:5" s="99" customFormat="1" x14ac:dyDescent="0.25">
      <c r="A64" s="47"/>
      <c r="B64" s="110" t="s">
        <v>226</v>
      </c>
      <c r="C64" s="230">
        <v>0.24</v>
      </c>
      <c r="D64" s="230">
        <v>0.2</v>
      </c>
      <c r="E64" s="200">
        <f t="shared" si="4"/>
        <v>0.44</v>
      </c>
    </row>
    <row r="65" spans="1:5" s="99" customFormat="1" x14ac:dyDescent="0.25">
      <c r="A65" s="47"/>
      <c r="B65" s="110" t="s">
        <v>227</v>
      </c>
      <c r="C65" s="230">
        <v>0.22</v>
      </c>
      <c r="D65" s="230">
        <v>0.2</v>
      </c>
      <c r="E65" s="200">
        <f t="shared" si="4"/>
        <v>0.42000000000000004</v>
      </c>
    </row>
    <row r="66" spans="1:5" s="99" customFormat="1" x14ac:dyDescent="0.25">
      <c r="A66" s="47"/>
      <c r="B66" s="110" t="s">
        <v>228</v>
      </c>
      <c r="C66" s="230">
        <v>0.27</v>
      </c>
      <c r="D66" s="230">
        <v>0.2</v>
      </c>
      <c r="E66" s="200">
        <f t="shared" si="4"/>
        <v>0.47000000000000003</v>
      </c>
    </row>
    <row r="67" spans="1:5" s="99" customFormat="1" x14ac:dyDescent="0.25">
      <c r="A67" s="47"/>
      <c r="B67" s="110" t="s">
        <v>229</v>
      </c>
      <c r="C67" s="230">
        <v>0.27</v>
      </c>
      <c r="D67" s="230">
        <v>0.2</v>
      </c>
      <c r="E67" s="200">
        <f t="shared" si="4"/>
        <v>0.47000000000000003</v>
      </c>
    </row>
    <row r="68" spans="1:5" s="99" customFormat="1" x14ac:dyDescent="0.25">
      <c r="A68" s="47"/>
      <c r="B68" s="110" t="s">
        <v>230</v>
      </c>
      <c r="C68" s="230">
        <v>0.23</v>
      </c>
      <c r="D68" s="230">
        <v>0.2</v>
      </c>
      <c r="E68" s="200">
        <f t="shared" si="4"/>
        <v>0.43000000000000005</v>
      </c>
    </row>
    <row r="69" spans="1:5" s="99" customFormat="1" x14ac:dyDescent="0.25">
      <c r="A69" s="47"/>
      <c r="B69" s="110" t="s">
        <v>520</v>
      </c>
      <c r="C69" s="230">
        <v>0.22</v>
      </c>
      <c r="D69" s="230">
        <v>0.2</v>
      </c>
      <c r="E69" s="200">
        <f t="shared" si="4"/>
        <v>0.42000000000000004</v>
      </c>
    </row>
    <row r="70" spans="1:5" s="99" customFormat="1" x14ac:dyDescent="0.25">
      <c r="A70" s="47"/>
      <c r="B70" s="110" t="s">
        <v>775</v>
      </c>
      <c r="C70" s="230">
        <v>0.53</v>
      </c>
      <c r="D70" s="230">
        <v>0.2</v>
      </c>
      <c r="E70" s="200">
        <f t="shared" si="4"/>
        <v>0.73</v>
      </c>
    </row>
    <row r="71" spans="1:5" s="99" customFormat="1" x14ac:dyDescent="0.25">
      <c r="A71" s="47"/>
      <c r="B71" s="110" t="s">
        <v>796</v>
      </c>
      <c r="C71" s="230">
        <v>0.19</v>
      </c>
      <c r="D71" s="230">
        <v>0.2</v>
      </c>
      <c r="E71" s="200">
        <f t="shared" si="4"/>
        <v>0.39</v>
      </c>
    </row>
    <row r="72" spans="1:5" s="99" customFormat="1" x14ac:dyDescent="0.25">
      <c r="A72" s="47"/>
      <c r="B72" s="110" t="s">
        <v>812</v>
      </c>
      <c r="C72" s="230">
        <v>0.52</v>
      </c>
      <c r="D72" s="230">
        <v>0.2</v>
      </c>
      <c r="E72" s="200">
        <f t="shared" si="4"/>
        <v>0.72</v>
      </c>
    </row>
    <row r="73" spans="1:5" s="99" customFormat="1" ht="31.5" customHeight="1" x14ac:dyDescent="0.25">
      <c r="A73" s="403" t="s">
        <v>251</v>
      </c>
      <c r="B73" s="25" t="s">
        <v>964</v>
      </c>
      <c r="C73" s="364">
        <v>7.72</v>
      </c>
      <c r="D73" s="230">
        <v>0.81</v>
      </c>
      <c r="E73" s="200">
        <f t="shared" si="3"/>
        <v>8.5299999999999994</v>
      </c>
    </row>
    <row r="74" spans="1:5" s="99" customFormat="1" ht="31.5" customHeight="1" x14ac:dyDescent="0.25">
      <c r="A74" s="403" t="s">
        <v>966</v>
      </c>
      <c r="B74" s="25" t="s">
        <v>965</v>
      </c>
      <c r="C74" s="364">
        <v>0.96</v>
      </c>
      <c r="D74" s="230">
        <v>0.81</v>
      </c>
      <c r="E74" s="200">
        <f t="shared" si="3"/>
        <v>1.77</v>
      </c>
    </row>
    <row r="75" spans="1:5" s="99" customFormat="1" ht="15.75" x14ac:dyDescent="0.25">
      <c r="A75" s="403" t="s">
        <v>254</v>
      </c>
      <c r="B75" s="25" t="s">
        <v>941</v>
      </c>
      <c r="C75" s="364">
        <v>81.040000000000006</v>
      </c>
      <c r="D75" s="230">
        <v>0.93</v>
      </c>
      <c r="E75" s="200">
        <f t="shared" si="3"/>
        <v>81.970000000000013</v>
      </c>
    </row>
    <row r="76" spans="1:5" s="99" customFormat="1" ht="15.75" x14ac:dyDescent="0.25">
      <c r="A76" s="405" t="s">
        <v>337</v>
      </c>
      <c r="B76" s="406" t="s">
        <v>942</v>
      </c>
      <c r="C76" s="415"/>
      <c r="D76" s="415"/>
      <c r="E76" s="416"/>
    </row>
    <row r="77" spans="1:5" s="99" customFormat="1" ht="69" customHeight="1" x14ac:dyDescent="0.25">
      <c r="A77" s="408" t="s">
        <v>943</v>
      </c>
      <c r="B77" s="87" t="s">
        <v>963</v>
      </c>
      <c r="C77" s="364">
        <v>0.13</v>
      </c>
      <c r="D77" s="230">
        <v>1.21</v>
      </c>
      <c r="E77" s="200">
        <f>C77+D77</f>
        <v>1.3399999999999999</v>
      </c>
    </row>
    <row r="78" spans="1:5" s="99" customFormat="1" ht="76.5" customHeight="1" x14ac:dyDescent="0.25">
      <c r="A78" s="403" t="s">
        <v>944</v>
      </c>
      <c r="B78" s="87" t="s">
        <v>945</v>
      </c>
      <c r="C78" s="364"/>
      <c r="D78" s="230"/>
      <c r="E78" s="200"/>
    </row>
    <row r="79" spans="1:5" s="99" customFormat="1" x14ac:dyDescent="0.25">
      <c r="A79" s="47"/>
      <c r="B79" s="69" t="s">
        <v>946</v>
      </c>
      <c r="C79" s="364"/>
      <c r="D79" s="230"/>
      <c r="E79" s="200"/>
    </row>
    <row r="80" spans="1:5" s="99" customFormat="1" x14ac:dyDescent="0.25">
      <c r="A80" s="47"/>
      <c r="B80" s="110" t="s">
        <v>207</v>
      </c>
      <c r="C80" s="364">
        <v>2.12</v>
      </c>
      <c r="D80" s="230">
        <v>1.74</v>
      </c>
      <c r="E80" s="200">
        <f t="shared" ref="E80:E82" si="5">C80+D80</f>
        <v>3.8600000000000003</v>
      </c>
    </row>
    <row r="81" spans="1:5" s="99" customFormat="1" x14ac:dyDescent="0.25">
      <c r="A81" s="47"/>
      <c r="B81" s="110" t="s">
        <v>208</v>
      </c>
      <c r="C81" s="364">
        <v>1.92</v>
      </c>
      <c r="D81" s="230">
        <v>1.74</v>
      </c>
      <c r="E81" s="200">
        <f t="shared" si="5"/>
        <v>3.66</v>
      </c>
    </row>
    <row r="82" spans="1:5" s="99" customFormat="1" x14ac:dyDescent="0.25">
      <c r="A82" s="47"/>
      <c r="B82" s="110" t="s">
        <v>209</v>
      </c>
      <c r="C82" s="364">
        <v>4.4800000000000004</v>
      </c>
      <c r="D82" s="230">
        <v>1.74</v>
      </c>
      <c r="E82" s="200">
        <f t="shared" si="5"/>
        <v>6.2200000000000006</v>
      </c>
    </row>
    <row r="83" spans="1:5" s="99" customFormat="1" x14ac:dyDescent="0.25">
      <c r="A83" s="47"/>
      <c r="B83" s="110" t="s">
        <v>947</v>
      </c>
      <c r="C83" s="364"/>
      <c r="D83" s="230"/>
      <c r="E83" s="200"/>
    </row>
    <row r="84" spans="1:5" s="99" customFormat="1" x14ac:dyDescent="0.25">
      <c r="A84" s="47"/>
      <c r="B84" s="110" t="s">
        <v>210</v>
      </c>
      <c r="C84" s="364">
        <v>1.72</v>
      </c>
      <c r="D84" s="230">
        <v>1.74</v>
      </c>
      <c r="E84" s="200">
        <f>C84+D84</f>
        <v>3.46</v>
      </c>
    </row>
    <row r="85" spans="1:5" s="99" customFormat="1" x14ac:dyDescent="0.25">
      <c r="A85" s="47"/>
      <c r="B85" s="110" t="s">
        <v>211</v>
      </c>
      <c r="C85" s="364">
        <v>1.79</v>
      </c>
      <c r="D85" s="230">
        <v>1.74</v>
      </c>
      <c r="E85" s="200">
        <f>C85+D85</f>
        <v>3.5300000000000002</v>
      </c>
    </row>
    <row r="86" spans="1:5" s="99" customFormat="1" x14ac:dyDescent="0.25">
      <c r="A86" s="47"/>
      <c r="B86" s="110" t="s">
        <v>212</v>
      </c>
      <c r="C86" s="364">
        <v>2.75</v>
      </c>
      <c r="D86" s="230">
        <v>1.74</v>
      </c>
      <c r="E86" s="200">
        <f>C86+D86</f>
        <v>4.49</v>
      </c>
    </row>
    <row r="87" spans="1:5" s="99" customFormat="1" x14ac:dyDescent="0.25">
      <c r="A87" s="47"/>
      <c r="B87" s="110" t="s">
        <v>213</v>
      </c>
      <c r="C87" s="364">
        <v>8.49</v>
      </c>
      <c r="D87" s="230">
        <v>1.74</v>
      </c>
      <c r="E87" s="200">
        <f>C87+D87</f>
        <v>10.23</v>
      </c>
    </row>
    <row r="88" spans="1:5" s="99" customFormat="1" ht="55.5" customHeight="1" x14ac:dyDescent="0.25">
      <c r="A88" s="408" t="s">
        <v>642</v>
      </c>
      <c r="B88" s="87" t="s">
        <v>948</v>
      </c>
      <c r="C88" s="364"/>
      <c r="D88" s="230"/>
      <c r="E88" s="200"/>
    </row>
    <row r="89" spans="1:5" s="99" customFormat="1" x14ac:dyDescent="0.25">
      <c r="A89" s="47"/>
      <c r="B89" s="110" t="s">
        <v>946</v>
      </c>
      <c r="C89" s="364"/>
      <c r="D89" s="230"/>
      <c r="E89" s="200"/>
    </row>
    <row r="90" spans="1:5" s="99" customFormat="1" x14ac:dyDescent="0.25">
      <c r="A90" s="47"/>
      <c r="B90" s="110" t="s">
        <v>347</v>
      </c>
      <c r="C90" s="364">
        <v>14.43</v>
      </c>
      <c r="D90" s="230">
        <v>1.45</v>
      </c>
      <c r="E90" s="200">
        <f>C90+D90</f>
        <v>15.879999999999999</v>
      </c>
    </row>
    <row r="91" spans="1:5" s="99" customFormat="1" x14ac:dyDescent="0.25">
      <c r="A91" s="47"/>
      <c r="B91" s="110" t="s">
        <v>277</v>
      </c>
      <c r="C91" s="364">
        <v>12.74</v>
      </c>
      <c r="D91" s="230">
        <v>1.45</v>
      </c>
      <c r="E91" s="200">
        <f>C91+D91</f>
        <v>14.19</v>
      </c>
    </row>
    <row r="92" spans="1:5" s="99" customFormat="1" x14ac:dyDescent="0.25">
      <c r="A92" s="47"/>
      <c r="B92" s="110" t="s">
        <v>278</v>
      </c>
      <c r="C92" s="230">
        <v>7.47</v>
      </c>
      <c r="D92" s="230">
        <v>1.45</v>
      </c>
      <c r="E92" s="200">
        <f>C92+D92</f>
        <v>8.92</v>
      </c>
    </row>
    <row r="93" spans="1:5" s="99" customFormat="1" x14ac:dyDescent="0.25">
      <c r="A93" s="47"/>
      <c r="B93" s="110" t="s">
        <v>947</v>
      </c>
      <c r="C93" s="364"/>
      <c r="D93" s="230"/>
      <c r="E93" s="200"/>
    </row>
    <row r="94" spans="1:5" s="99" customFormat="1" x14ac:dyDescent="0.25">
      <c r="A94" s="47"/>
      <c r="B94" s="70" t="s">
        <v>279</v>
      </c>
      <c r="C94" s="230">
        <v>7.98</v>
      </c>
      <c r="D94" s="230">
        <v>1.45</v>
      </c>
      <c r="E94" s="200">
        <f t="shared" ref="E94:E101" si="6">C94+D94</f>
        <v>9.43</v>
      </c>
    </row>
    <row r="95" spans="1:5" s="99" customFormat="1" x14ac:dyDescent="0.25">
      <c r="A95" s="47"/>
      <c r="B95" s="70" t="s">
        <v>280</v>
      </c>
      <c r="C95" s="364">
        <v>19.510000000000002</v>
      </c>
      <c r="D95" s="230">
        <v>1.45</v>
      </c>
      <c r="E95" s="200">
        <f t="shared" si="6"/>
        <v>20.96</v>
      </c>
    </row>
    <row r="96" spans="1:5" s="99" customFormat="1" x14ac:dyDescent="0.25">
      <c r="A96" s="47"/>
      <c r="B96" s="70" t="s">
        <v>281</v>
      </c>
      <c r="C96" s="364">
        <v>12.54</v>
      </c>
      <c r="D96" s="230">
        <v>1.45</v>
      </c>
      <c r="E96" s="200">
        <f t="shared" si="6"/>
        <v>13.989999999999998</v>
      </c>
    </row>
    <row r="97" spans="1:5" s="99" customFormat="1" x14ac:dyDescent="0.25">
      <c r="A97" s="47"/>
      <c r="B97" s="70" t="s">
        <v>282</v>
      </c>
      <c r="C97" s="364">
        <v>11.84</v>
      </c>
      <c r="D97" s="230">
        <v>1.45</v>
      </c>
      <c r="E97" s="200">
        <f t="shared" si="6"/>
        <v>13.29</v>
      </c>
    </row>
    <row r="98" spans="1:5" s="99" customFormat="1" x14ac:dyDescent="0.25">
      <c r="A98" s="47"/>
      <c r="B98" s="70" t="s">
        <v>283</v>
      </c>
      <c r="C98" s="364">
        <v>12.53</v>
      </c>
      <c r="D98" s="230">
        <v>1.45</v>
      </c>
      <c r="E98" s="200">
        <f t="shared" si="6"/>
        <v>13.979999999999999</v>
      </c>
    </row>
    <row r="99" spans="1:5" s="99" customFormat="1" x14ac:dyDescent="0.25">
      <c r="A99" s="47"/>
      <c r="B99" s="70" t="s">
        <v>284</v>
      </c>
      <c r="C99" s="364">
        <v>15.18</v>
      </c>
      <c r="D99" s="230">
        <v>1.45</v>
      </c>
      <c r="E99" s="200">
        <f t="shared" si="6"/>
        <v>16.63</v>
      </c>
    </row>
    <row r="100" spans="1:5" s="99" customFormat="1" x14ac:dyDescent="0.25">
      <c r="A100" s="47"/>
      <c r="B100" s="70" t="s">
        <v>285</v>
      </c>
      <c r="C100" s="364">
        <v>12.89</v>
      </c>
      <c r="D100" s="230">
        <v>1.45</v>
      </c>
      <c r="E100" s="200">
        <f t="shared" si="6"/>
        <v>14.34</v>
      </c>
    </row>
    <row r="101" spans="1:5" s="99" customFormat="1" x14ac:dyDescent="0.25">
      <c r="A101" s="47"/>
      <c r="B101" s="70" t="s">
        <v>286</v>
      </c>
      <c r="C101" s="364">
        <v>12.99</v>
      </c>
      <c r="D101" s="230">
        <v>1.45</v>
      </c>
      <c r="E101" s="200">
        <f t="shared" si="6"/>
        <v>14.44</v>
      </c>
    </row>
    <row r="102" spans="1:5" s="99" customFormat="1" x14ac:dyDescent="0.25">
      <c r="A102" s="47"/>
      <c r="B102" s="110" t="s">
        <v>949</v>
      </c>
      <c r="C102" s="364"/>
      <c r="D102" s="230"/>
      <c r="E102" s="200"/>
    </row>
    <row r="103" spans="1:5" s="99" customFormat="1" x14ac:dyDescent="0.25">
      <c r="A103" s="47"/>
      <c r="B103" s="70" t="s">
        <v>574</v>
      </c>
      <c r="C103" s="364">
        <v>24.57</v>
      </c>
      <c r="D103" s="230">
        <v>1.45</v>
      </c>
      <c r="E103" s="200">
        <f>C103+D103</f>
        <v>26.02</v>
      </c>
    </row>
    <row r="104" spans="1:5" s="99" customFormat="1" ht="25.5" x14ac:dyDescent="0.25">
      <c r="A104" s="408" t="s">
        <v>950</v>
      </c>
      <c r="B104" s="87" t="s">
        <v>951</v>
      </c>
      <c r="C104" s="364">
        <v>4.4800000000000004</v>
      </c>
      <c r="D104" s="230">
        <v>0.93</v>
      </c>
      <c r="E104" s="200">
        <f>C104+D104</f>
        <v>5.41</v>
      </c>
    </row>
    <row r="105" spans="1:5" s="99" customFormat="1" ht="25.5" x14ac:dyDescent="0.25">
      <c r="A105" s="408" t="s">
        <v>950</v>
      </c>
      <c r="B105" s="87" t="s">
        <v>969</v>
      </c>
      <c r="C105" s="364">
        <v>9.75</v>
      </c>
      <c r="D105" s="230">
        <v>0.93</v>
      </c>
      <c r="E105" s="200">
        <f>C105+D105</f>
        <v>10.68</v>
      </c>
    </row>
    <row r="106" spans="1:5" s="99" customFormat="1" ht="40.5" customHeight="1" x14ac:dyDescent="0.25">
      <c r="A106" s="408" t="s">
        <v>952</v>
      </c>
      <c r="B106" s="87" t="s">
        <v>967</v>
      </c>
      <c r="C106" s="364"/>
      <c r="D106" s="230"/>
      <c r="E106" s="200"/>
    </row>
    <row r="107" spans="1:5" s="99" customFormat="1" ht="15.75" x14ac:dyDescent="0.25">
      <c r="A107" s="408"/>
      <c r="B107" s="69" t="s">
        <v>514</v>
      </c>
      <c r="C107" s="364">
        <v>16.63</v>
      </c>
      <c r="D107" s="230">
        <v>2.41</v>
      </c>
      <c r="E107" s="200">
        <f t="shared" ref="E107" si="7">C107+D107</f>
        <v>19.04</v>
      </c>
    </row>
    <row r="108" spans="1:5" s="99" customFormat="1" ht="15.75" x14ac:dyDescent="0.25">
      <c r="A108" s="408"/>
      <c r="B108" s="70" t="s">
        <v>518</v>
      </c>
      <c r="C108" s="364">
        <v>36.72</v>
      </c>
      <c r="D108" s="364">
        <v>2.41</v>
      </c>
      <c r="E108" s="366">
        <f>C108+D108</f>
        <v>39.129999999999995</v>
      </c>
    </row>
    <row r="109" spans="1:5" s="99" customFormat="1" ht="15.75" x14ac:dyDescent="0.25">
      <c r="A109" s="408"/>
      <c r="B109" s="70" t="s">
        <v>519</v>
      </c>
      <c r="C109" s="364">
        <v>19.02</v>
      </c>
      <c r="D109" s="364">
        <v>2.41</v>
      </c>
      <c r="E109" s="366">
        <f>C109+D109</f>
        <v>21.43</v>
      </c>
    </row>
    <row r="110" spans="1:5" ht="15.75" x14ac:dyDescent="0.25">
      <c r="A110" s="201">
        <v>6</v>
      </c>
      <c r="B110" s="393" t="s">
        <v>954</v>
      </c>
      <c r="C110" s="392"/>
      <c r="D110" s="392"/>
      <c r="E110" s="417"/>
    </row>
    <row r="111" spans="1:5" ht="38.25" x14ac:dyDescent="0.25">
      <c r="A111" s="408" t="s">
        <v>727</v>
      </c>
      <c r="B111" s="87" t="s">
        <v>953</v>
      </c>
      <c r="C111" s="364">
        <v>0.15</v>
      </c>
      <c r="D111" s="364">
        <v>2.4900000000000002</v>
      </c>
      <c r="E111" s="366">
        <f>C111+D111</f>
        <v>2.64</v>
      </c>
    </row>
    <row r="112" spans="1:5" ht="25.5" x14ac:dyDescent="0.25">
      <c r="A112" s="403" t="s">
        <v>728</v>
      </c>
      <c r="B112" s="25" t="s">
        <v>955</v>
      </c>
      <c r="C112" s="364">
        <v>0.12</v>
      </c>
      <c r="D112" s="367">
        <v>1.66</v>
      </c>
      <c r="E112" s="367">
        <f>C112+D112</f>
        <v>1.7799999999999998</v>
      </c>
    </row>
    <row r="113" spans="1:5" ht="25.5" x14ac:dyDescent="0.25">
      <c r="A113" s="403" t="s">
        <v>729</v>
      </c>
      <c r="B113" s="25" t="s">
        <v>956</v>
      </c>
      <c r="C113" s="364">
        <v>0.12</v>
      </c>
      <c r="D113" s="364">
        <v>1.51</v>
      </c>
      <c r="E113" s="366">
        <f>C113+D113</f>
        <v>1.63</v>
      </c>
    </row>
    <row r="114" spans="1:5" ht="50.25" customHeight="1" x14ac:dyDescent="0.25">
      <c r="A114" s="403" t="s">
        <v>957</v>
      </c>
      <c r="B114" s="25" t="s">
        <v>958</v>
      </c>
      <c r="C114" s="364">
        <v>8.82</v>
      </c>
      <c r="D114" s="364">
        <v>4.03</v>
      </c>
      <c r="E114" s="366">
        <f t="shared" ref="E114" si="8">C114+D114</f>
        <v>12.850000000000001</v>
      </c>
    </row>
    <row r="115" spans="1:5" ht="15.75" x14ac:dyDescent="0.25">
      <c r="A115" s="405" t="s">
        <v>367</v>
      </c>
      <c r="B115" s="406" t="s">
        <v>959</v>
      </c>
      <c r="C115" s="391"/>
      <c r="D115" s="394"/>
      <c r="E115" s="418"/>
    </row>
    <row r="116" spans="1:5" ht="49.5" customHeight="1" x14ac:dyDescent="0.25">
      <c r="A116" s="403" t="s">
        <v>960</v>
      </c>
      <c r="B116" s="25" t="s">
        <v>968</v>
      </c>
      <c r="C116" s="181"/>
      <c r="D116" s="166"/>
      <c r="E116" s="200"/>
    </row>
    <row r="117" spans="1:5" ht="17.25" customHeight="1" x14ac:dyDescent="0.25">
      <c r="A117" s="47"/>
      <c r="B117" s="199" t="s">
        <v>517</v>
      </c>
      <c r="C117" s="364">
        <v>1.87</v>
      </c>
      <c r="D117" s="230">
        <v>0.93</v>
      </c>
      <c r="E117" s="205">
        <f>C117+D117</f>
        <v>2.8000000000000003</v>
      </c>
    </row>
    <row r="118" spans="1:5" x14ac:dyDescent="0.25">
      <c r="A118" s="47"/>
      <c r="B118" s="110" t="s">
        <v>516</v>
      </c>
      <c r="C118" s="364">
        <v>1.63</v>
      </c>
      <c r="D118" s="230">
        <v>0.93</v>
      </c>
      <c r="E118" s="205">
        <f>C118+D118</f>
        <v>2.56</v>
      </c>
    </row>
    <row r="119" spans="1:5" x14ac:dyDescent="0.25">
      <c r="A119" s="47"/>
      <c r="B119" s="110" t="s">
        <v>515</v>
      </c>
      <c r="C119" s="364">
        <v>3.44</v>
      </c>
      <c r="D119" s="230">
        <v>0.93</v>
      </c>
      <c r="E119" s="205">
        <f>C119+D119</f>
        <v>4.37</v>
      </c>
    </row>
    <row r="120" spans="1:5" ht="25.5" x14ac:dyDescent="0.25">
      <c r="A120" s="403" t="s">
        <v>961</v>
      </c>
      <c r="B120" s="25" t="s">
        <v>962</v>
      </c>
      <c r="C120" s="364"/>
      <c r="D120" s="230"/>
      <c r="E120" s="205"/>
    </row>
    <row r="121" spans="1:5" ht="21" customHeight="1" x14ac:dyDescent="0.25">
      <c r="A121" s="26"/>
      <c r="B121" s="199" t="s">
        <v>517</v>
      </c>
      <c r="C121" s="364">
        <v>1.83</v>
      </c>
      <c r="D121" s="230">
        <v>1.21</v>
      </c>
      <c r="E121" s="205">
        <f>C121+D121</f>
        <v>3.04</v>
      </c>
    </row>
    <row r="122" spans="1:5" x14ac:dyDescent="0.25">
      <c r="A122" s="26"/>
      <c r="B122" s="110" t="s">
        <v>516</v>
      </c>
      <c r="C122" s="364">
        <v>1.61</v>
      </c>
      <c r="D122" s="230">
        <v>1.21</v>
      </c>
      <c r="E122" s="205">
        <f>C122+D122</f>
        <v>2.8200000000000003</v>
      </c>
    </row>
    <row r="123" spans="1:5" x14ac:dyDescent="0.25">
      <c r="A123" s="26"/>
      <c r="B123" s="110" t="s">
        <v>515</v>
      </c>
      <c r="C123" s="364">
        <v>3.43</v>
      </c>
      <c r="D123" s="230">
        <v>1.21</v>
      </c>
      <c r="E123" s="205">
        <f>C123+D123</f>
        <v>4.6400000000000006</v>
      </c>
    </row>
    <row r="124" spans="1:5" x14ac:dyDescent="0.25">
      <c r="A124" s="210"/>
      <c r="B124" s="210"/>
      <c r="C124" s="211"/>
      <c r="D124" s="212"/>
      <c r="E124" s="203"/>
    </row>
    <row r="125" spans="1:5" x14ac:dyDescent="0.25">
      <c r="B125" s="31" t="s">
        <v>35</v>
      </c>
      <c r="D125" s="213" t="s">
        <v>549</v>
      </c>
    </row>
  </sheetData>
  <mergeCells count="6">
    <mergeCell ref="G19:I19"/>
    <mergeCell ref="C2:E2"/>
    <mergeCell ref="A7:E7"/>
    <mergeCell ref="A8:E8"/>
    <mergeCell ref="B11:E11"/>
    <mergeCell ref="B17:E17"/>
  </mergeCells>
  <printOptions horizontalCentered="1"/>
  <pageMargins left="0" right="0" top="0" bottom="0" header="0.31496062992125984" footer="0.31496062992125984"/>
  <pageSetup paperSize="9" scale="60" fitToHeight="0" orientation="portrait" r:id="rId1"/>
  <rowBreaks count="1" manualBreakCount="1">
    <brk id="6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23"/>
  <sheetViews>
    <sheetView view="pageBreakPreview" zoomScaleNormal="100" zoomScaleSheetLayoutView="100" workbookViewId="0">
      <selection activeCell="C11" sqref="C11:C21"/>
    </sheetView>
  </sheetViews>
  <sheetFormatPr defaultColWidth="9.140625" defaultRowHeight="15" x14ac:dyDescent="0.25"/>
  <cols>
    <col min="1" max="1" width="10" style="4" customWidth="1"/>
    <col min="2" max="2" width="60.5703125" style="4" customWidth="1"/>
    <col min="3" max="3" width="16.5703125" style="4" customWidth="1"/>
    <col min="4" max="4" width="20.7109375" style="4" customWidth="1"/>
    <col min="5" max="5" width="19.7109375" style="4" customWidth="1"/>
    <col min="6" max="16384" width="9.140625" style="4"/>
  </cols>
  <sheetData>
    <row r="1" spans="1:5" ht="18.75" x14ac:dyDescent="0.3">
      <c r="C1" s="117"/>
      <c r="D1" s="298"/>
      <c r="E1" s="298" t="s">
        <v>0</v>
      </c>
    </row>
    <row r="2" spans="1:5" ht="18.75" x14ac:dyDescent="0.3">
      <c r="B2" s="171"/>
      <c r="C2" s="491" t="s">
        <v>33</v>
      </c>
      <c r="D2" s="491"/>
      <c r="E2" s="491"/>
    </row>
    <row r="3" spans="1:5" ht="18.75" x14ac:dyDescent="0.3">
      <c r="C3" s="117"/>
      <c r="D3" s="298"/>
      <c r="E3" s="298" t="s">
        <v>1</v>
      </c>
    </row>
    <row r="4" spans="1:5" ht="18.75" x14ac:dyDescent="0.3">
      <c r="C4" s="117"/>
      <c r="D4" s="298"/>
      <c r="E4" s="298" t="s">
        <v>412</v>
      </c>
    </row>
    <row r="5" spans="1:5" ht="18.75" x14ac:dyDescent="0.3">
      <c r="C5" s="117"/>
      <c r="D5" s="298"/>
      <c r="E5" s="302" t="s">
        <v>1023</v>
      </c>
    </row>
    <row r="7" spans="1:5" x14ac:dyDescent="0.25">
      <c r="A7" s="472" t="s">
        <v>2</v>
      </c>
      <c r="B7" s="472"/>
      <c r="C7" s="472"/>
      <c r="D7" s="472"/>
      <c r="E7" s="472"/>
    </row>
    <row r="8" spans="1:5" ht="34.5" customHeight="1" x14ac:dyDescent="0.25">
      <c r="A8" s="484" t="s">
        <v>1027</v>
      </c>
      <c r="B8" s="484"/>
      <c r="C8" s="484"/>
      <c r="D8" s="484"/>
      <c r="E8" s="484"/>
    </row>
    <row r="9" spans="1:5" ht="113.25" customHeight="1" x14ac:dyDescent="0.25">
      <c r="A9" s="85" t="s">
        <v>5</v>
      </c>
      <c r="B9" s="86" t="s">
        <v>6</v>
      </c>
      <c r="C9" s="29" t="s">
        <v>352</v>
      </c>
      <c r="D9" s="29" t="s">
        <v>831</v>
      </c>
      <c r="E9" s="81" t="s">
        <v>351</v>
      </c>
    </row>
    <row r="10" spans="1:5" x14ac:dyDescent="0.25">
      <c r="A10" s="1">
        <v>1</v>
      </c>
      <c r="B10" s="2">
        <v>2</v>
      </c>
      <c r="C10" s="83">
        <v>3</v>
      </c>
      <c r="D10" s="83">
        <v>4</v>
      </c>
      <c r="E10" s="83">
        <v>5</v>
      </c>
    </row>
    <row r="11" spans="1:5" ht="15.75" x14ac:dyDescent="0.25">
      <c r="A11" s="395" t="s">
        <v>882</v>
      </c>
      <c r="B11" s="397" t="s">
        <v>883</v>
      </c>
      <c r="C11" s="83">
        <v>0.03</v>
      </c>
      <c r="D11" s="83">
        <v>0.38</v>
      </c>
      <c r="E11" s="83">
        <f>C11+D11</f>
        <v>0.41000000000000003</v>
      </c>
    </row>
    <row r="12" spans="1:5" ht="15.75" x14ac:dyDescent="0.25">
      <c r="A12" s="395" t="s">
        <v>884</v>
      </c>
      <c r="B12" s="398" t="s">
        <v>885</v>
      </c>
      <c r="C12" s="82"/>
      <c r="D12" s="82"/>
      <c r="E12" s="82"/>
    </row>
    <row r="13" spans="1:5" ht="47.25" customHeight="1" x14ac:dyDescent="0.25">
      <c r="A13" s="421" t="s">
        <v>38</v>
      </c>
      <c r="B13" s="399" t="s">
        <v>899</v>
      </c>
      <c r="C13" s="166">
        <v>1.1299999999999999</v>
      </c>
      <c r="D13" s="166">
        <v>2.77</v>
      </c>
      <c r="E13" s="181">
        <f t="shared" ref="E13:E21" si="0">C13+D13</f>
        <v>3.9</v>
      </c>
    </row>
    <row r="14" spans="1:5" ht="47.25" customHeight="1" x14ac:dyDescent="0.25">
      <c r="A14" s="396" t="s">
        <v>237</v>
      </c>
      <c r="B14" s="399" t="s">
        <v>898</v>
      </c>
      <c r="C14" s="166">
        <v>1.08</v>
      </c>
      <c r="D14" s="166">
        <v>2.77</v>
      </c>
      <c r="E14" s="181">
        <f t="shared" si="0"/>
        <v>3.85</v>
      </c>
    </row>
    <row r="15" spans="1:5" ht="31.5" x14ac:dyDescent="0.25">
      <c r="A15" s="396" t="s">
        <v>513</v>
      </c>
      <c r="B15" s="400" t="s">
        <v>886</v>
      </c>
      <c r="C15" s="166">
        <v>1.1299999999999999</v>
      </c>
      <c r="D15" s="166">
        <v>2.77</v>
      </c>
      <c r="E15" s="181">
        <f t="shared" si="0"/>
        <v>3.9</v>
      </c>
    </row>
    <row r="16" spans="1:5" ht="62.25" customHeight="1" x14ac:dyDescent="0.25">
      <c r="A16" s="396" t="s">
        <v>238</v>
      </c>
      <c r="B16" s="400" t="s">
        <v>897</v>
      </c>
      <c r="C16" s="166">
        <v>1.1399999999999999</v>
      </c>
      <c r="D16" s="166">
        <v>2.77</v>
      </c>
      <c r="E16" s="181">
        <f t="shared" si="0"/>
        <v>3.91</v>
      </c>
    </row>
    <row r="17" spans="1:5" ht="31.15" customHeight="1" x14ac:dyDescent="0.25">
      <c r="A17" s="422" t="s">
        <v>887</v>
      </c>
      <c r="B17" s="401" t="s">
        <v>888</v>
      </c>
      <c r="C17" s="166">
        <v>18.34</v>
      </c>
      <c r="D17" s="166">
        <v>6.34</v>
      </c>
      <c r="E17" s="181">
        <f t="shared" si="0"/>
        <v>24.68</v>
      </c>
    </row>
    <row r="18" spans="1:5" ht="47.25" x14ac:dyDescent="0.25">
      <c r="A18" s="423" t="s">
        <v>889</v>
      </c>
      <c r="B18" s="401" t="s">
        <v>890</v>
      </c>
      <c r="C18" s="166">
        <v>0.12</v>
      </c>
      <c r="D18" s="166">
        <v>7.64</v>
      </c>
      <c r="E18" s="181">
        <f t="shared" si="0"/>
        <v>7.76</v>
      </c>
    </row>
    <row r="19" spans="1:5" ht="47.25" x14ac:dyDescent="0.25">
      <c r="A19" s="424" t="s">
        <v>891</v>
      </c>
      <c r="B19" s="401" t="s">
        <v>892</v>
      </c>
      <c r="C19" s="166">
        <v>0.12</v>
      </c>
      <c r="D19" s="166">
        <v>11.62</v>
      </c>
      <c r="E19" s="181">
        <f t="shared" si="0"/>
        <v>11.739999999999998</v>
      </c>
    </row>
    <row r="20" spans="1:5" ht="47.25" x14ac:dyDescent="0.25">
      <c r="A20" s="425" t="s">
        <v>893</v>
      </c>
      <c r="B20" s="401" t="s">
        <v>894</v>
      </c>
      <c r="C20" s="166">
        <v>0.12</v>
      </c>
      <c r="D20" s="166">
        <v>11.68</v>
      </c>
      <c r="E20" s="181">
        <f t="shared" si="0"/>
        <v>11.799999999999999</v>
      </c>
    </row>
    <row r="21" spans="1:5" ht="31.5" x14ac:dyDescent="0.25">
      <c r="A21" s="425" t="s">
        <v>895</v>
      </c>
      <c r="B21" s="401" t="s">
        <v>896</v>
      </c>
      <c r="C21" s="166">
        <v>0.12</v>
      </c>
      <c r="D21" s="166">
        <v>13.81</v>
      </c>
      <c r="E21" s="181">
        <f t="shared" si="0"/>
        <v>13.93</v>
      </c>
    </row>
    <row r="23" spans="1:5" x14ac:dyDescent="0.25">
      <c r="B23" s="32" t="s">
        <v>35</v>
      </c>
      <c r="E23" s="4" t="s">
        <v>549</v>
      </c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G17"/>
  <sheetViews>
    <sheetView view="pageBreakPreview" zoomScale="60" zoomScaleNormal="100" workbookViewId="0">
      <selection activeCell="C11" sqref="C11:C12"/>
    </sheetView>
  </sheetViews>
  <sheetFormatPr defaultColWidth="9.140625" defaultRowHeight="18.75" x14ac:dyDescent="0.3"/>
  <cols>
    <col min="1" max="1" width="6.5703125" style="49" customWidth="1"/>
    <col min="2" max="2" width="58.140625" style="49" customWidth="1"/>
    <col min="3" max="3" width="20.28515625" style="49" customWidth="1"/>
    <col min="4" max="4" width="22.140625" style="117" customWidth="1"/>
    <col min="5" max="5" width="20" style="49" customWidth="1"/>
    <col min="6" max="16384" width="9.140625" style="49"/>
  </cols>
  <sheetData>
    <row r="1" spans="1:7" x14ac:dyDescent="0.3">
      <c r="A1" s="72"/>
      <c r="B1" s="72"/>
      <c r="C1" s="117"/>
      <c r="D1" s="298"/>
      <c r="E1" s="298" t="s">
        <v>0</v>
      </c>
      <c r="F1" s="173"/>
      <c r="G1" s="173"/>
    </row>
    <row r="2" spans="1:7" x14ac:dyDescent="0.3">
      <c r="A2" s="72"/>
      <c r="B2" s="174"/>
      <c r="C2" s="491" t="s">
        <v>33</v>
      </c>
      <c r="D2" s="491"/>
      <c r="E2" s="491"/>
      <c r="F2" s="173"/>
      <c r="G2" s="173"/>
    </row>
    <row r="3" spans="1:7" x14ac:dyDescent="0.3">
      <c r="A3" s="72"/>
      <c r="B3" s="72"/>
      <c r="C3" s="117"/>
      <c r="D3" s="298"/>
      <c r="E3" s="298" t="s">
        <v>1</v>
      </c>
      <c r="F3" s="173"/>
      <c r="G3" s="173"/>
    </row>
    <row r="4" spans="1:7" x14ac:dyDescent="0.3">
      <c r="A4" s="72"/>
      <c r="B4" s="72"/>
      <c r="C4" s="117"/>
      <c r="D4" s="298"/>
      <c r="E4" s="298" t="s">
        <v>412</v>
      </c>
      <c r="F4" s="173"/>
      <c r="G4" s="173"/>
    </row>
    <row r="5" spans="1:7" x14ac:dyDescent="0.3">
      <c r="A5" s="72"/>
      <c r="B5" s="72"/>
      <c r="C5" s="117"/>
      <c r="D5" s="298"/>
      <c r="E5" s="302" t="s">
        <v>1023</v>
      </c>
      <c r="F5" s="173"/>
      <c r="G5" s="173"/>
    </row>
    <row r="6" spans="1:7" x14ac:dyDescent="0.3">
      <c r="A6" s="72"/>
      <c r="B6" s="72"/>
      <c r="C6" s="72"/>
      <c r="D6" s="113"/>
      <c r="E6" s="72"/>
    </row>
    <row r="7" spans="1:7" x14ac:dyDescent="0.3">
      <c r="A7" s="492" t="s">
        <v>2</v>
      </c>
      <c r="B7" s="492"/>
      <c r="C7" s="492"/>
      <c r="D7" s="492"/>
      <c r="E7" s="492"/>
    </row>
    <row r="8" spans="1:7" ht="42" customHeight="1" x14ac:dyDescent="0.3">
      <c r="A8" s="493" t="s">
        <v>1029</v>
      </c>
      <c r="B8" s="493"/>
      <c r="C8" s="493"/>
      <c r="D8" s="493"/>
      <c r="E8" s="493"/>
    </row>
    <row r="9" spans="1:7" ht="75" x14ac:dyDescent="0.3">
      <c r="A9" s="51" t="s">
        <v>5</v>
      </c>
      <c r="B9" s="52" t="s">
        <v>6</v>
      </c>
      <c r="C9" s="53" t="s">
        <v>352</v>
      </c>
      <c r="D9" s="53" t="s">
        <v>831</v>
      </c>
      <c r="E9" s="127" t="s">
        <v>351</v>
      </c>
    </row>
    <row r="10" spans="1:7" x14ac:dyDescent="0.3">
      <c r="A10" s="74">
        <v>1</v>
      </c>
      <c r="B10" s="74">
        <v>2</v>
      </c>
      <c r="C10" s="94">
        <v>3</v>
      </c>
      <c r="D10" s="114">
        <v>4</v>
      </c>
      <c r="E10" s="95">
        <v>5</v>
      </c>
    </row>
    <row r="11" spans="1:7" ht="37.5" x14ac:dyDescent="0.3">
      <c r="A11" s="135">
        <v>1</v>
      </c>
      <c r="B11" s="57" t="s">
        <v>404</v>
      </c>
      <c r="C11" s="368">
        <v>3.59</v>
      </c>
      <c r="D11" s="131">
        <v>16.649999999999999</v>
      </c>
      <c r="E11" s="131">
        <f>D11+C11</f>
        <v>20.239999999999998</v>
      </c>
    </row>
    <row r="12" spans="1:7" ht="37.5" x14ac:dyDescent="0.3">
      <c r="A12" s="135">
        <v>2</v>
      </c>
      <c r="B12" s="57" t="s">
        <v>791</v>
      </c>
      <c r="C12" s="368">
        <v>1.89</v>
      </c>
      <c r="D12" s="131">
        <v>22.06</v>
      </c>
      <c r="E12" s="131">
        <f>D12+C12</f>
        <v>23.95</v>
      </c>
    </row>
    <row r="13" spans="1:7" ht="56.25" x14ac:dyDescent="0.3">
      <c r="A13" s="135">
        <v>3</v>
      </c>
      <c r="B13" s="57" t="s">
        <v>402</v>
      </c>
      <c r="C13" s="341" t="s">
        <v>411</v>
      </c>
      <c r="D13" s="131">
        <v>125.19</v>
      </c>
      <c r="E13" s="131"/>
    </row>
    <row r="14" spans="1:7" ht="37.5" x14ac:dyDescent="0.3">
      <c r="A14" s="135">
        <v>4</v>
      </c>
      <c r="B14" s="57" t="s">
        <v>403</v>
      </c>
      <c r="C14" s="131"/>
      <c r="D14" s="131">
        <v>15.76</v>
      </c>
      <c r="E14" s="131">
        <f t="shared" ref="E14" si="0">D14+C14</f>
        <v>15.76</v>
      </c>
    </row>
    <row r="17" spans="1:5" x14ac:dyDescent="0.3">
      <c r="A17" s="49" t="s">
        <v>34</v>
      </c>
      <c r="E17" s="49" t="s">
        <v>549</v>
      </c>
    </row>
  </sheetData>
  <mergeCells count="3">
    <mergeCell ref="A7:E7"/>
    <mergeCell ref="A8:E8"/>
    <mergeCell ref="C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8"/>
  <sheetViews>
    <sheetView view="pageBreakPreview" zoomScale="60" zoomScaleNormal="100" workbookViewId="0">
      <selection activeCell="D63" sqref="D63:D65"/>
    </sheetView>
  </sheetViews>
  <sheetFormatPr defaultColWidth="9.140625" defaultRowHeight="18.75" x14ac:dyDescent="0.3"/>
  <cols>
    <col min="1" max="1" width="15.140625" style="49" customWidth="1"/>
    <col min="2" max="2" width="81.140625" style="49" customWidth="1"/>
    <col min="3" max="3" width="29.5703125" style="49" customWidth="1"/>
    <col min="4" max="4" width="29.140625" style="49" customWidth="1"/>
    <col min="5" max="5" width="27.85546875" style="420" customWidth="1"/>
    <col min="6" max="16384" width="9.140625" style="49"/>
  </cols>
  <sheetData>
    <row r="1" spans="1:5" x14ac:dyDescent="0.3">
      <c r="C1" s="117"/>
      <c r="D1" s="419"/>
      <c r="E1" s="419" t="s">
        <v>0</v>
      </c>
    </row>
    <row r="2" spans="1:5" x14ac:dyDescent="0.3">
      <c r="C2" s="482" t="s">
        <v>33</v>
      </c>
      <c r="D2" s="482"/>
      <c r="E2" s="482"/>
    </row>
    <row r="3" spans="1:5" x14ac:dyDescent="0.3">
      <c r="C3" s="117"/>
      <c r="D3" s="419"/>
      <c r="E3" s="419" t="s">
        <v>1</v>
      </c>
    </row>
    <row r="4" spans="1:5" x14ac:dyDescent="0.3">
      <c r="C4" s="117"/>
      <c r="D4" s="419"/>
      <c r="E4" s="419" t="s">
        <v>412</v>
      </c>
    </row>
    <row r="5" spans="1:5" x14ac:dyDescent="0.3">
      <c r="C5" s="117"/>
      <c r="D5" s="419"/>
      <c r="E5" s="419" t="s">
        <v>1023</v>
      </c>
    </row>
    <row r="7" spans="1:5" x14ac:dyDescent="0.3">
      <c r="A7" s="494" t="s">
        <v>2</v>
      </c>
      <c r="B7" s="494"/>
      <c r="C7" s="494"/>
      <c r="D7" s="494"/>
      <c r="E7" s="494"/>
    </row>
    <row r="8" spans="1:5" ht="39" customHeight="1" x14ac:dyDescent="0.3">
      <c r="A8" s="495" t="s">
        <v>1030</v>
      </c>
      <c r="B8" s="495"/>
      <c r="C8" s="495"/>
      <c r="D8" s="495"/>
      <c r="E8" s="495"/>
    </row>
    <row r="10" spans="1:5" ht="104.25" customHeight="1" x14ac:dyDescent="0.3">
      <c r="A10" s="51" t="s">
        <v>5</v>
      </c>
      <c r="B10" s="52" t="s">
        <v>6</v>
      </c>
      <c r="C10" s="53" t="s">
        <v>352</v>
      </c>
      <c r="D10" s="53" t="s">
        <v>831</v>
      </c>
      <c r="E10" s="127" t="s">
        <v>351</v>
      </c>
    </row>
    <row r="11" spans="1:5" x14ac:dyDescent="0.3">
      <c r="A11" s="51">
        <v>1</v>
      </c>
      <c r="B11" s="54">
        <v>2</v>
      </c>
      <c r="C11" s="55">
        <v>3</v>
      </c>
      <c r="D11" s="55">
        <v>4</v>
      </c>
      <c r="E11" s="55">
        <v>5</v>
      </c>
    </row>
    <row r="12" spans="1:5" x14ac:dyDescent="0.3">
      <c r="A12" s="426" t="s">
        <v>36</v>
      </c>
      <c r="B12" s="427" t="s">
        <v>37</v>
      </c>
      <c r="C12" s="428"/>
      <c r="D12" s="428"/>
      <c r="E12" s="237"/>
    </row>
    <row r="13" spans="1:5" x14ac:dyDescent="0.3">
      <c r="A13" s="426" t="s">
        <v>38</v>
      </c>
      <c r="B13" s="427" t="s">
        <v>39</v>
      </c>
      <c r="C13" s="428"/>
      <c r="D13" s="428"/>
      <c r="E13" s="237"/>
    </row>
    <row r="14" spans="1:5" x14ac:dyDescent="0.3">
      <c r="A14" s="426" t="s">
        <v>102</v>
      </c>
      <c r="B14" s="427" t="s">
        <v>103</v>
      </c>
      <c r="C14" s="428"/>
      <c r="D14" s="428"/>
      <c r="E14" s="237"/>
    </row>
    <row r="15" spans="1:5" x14ac:dyDescent="0.3">
      <c r="A15" s="429" t="s">
        <v>40</v>
      </c>
      <c r="B15" s="244" t="s">
        <v>41</v>
      </c>
      <c r="C15" s="430">
        <v>0.18</v>
      </c>
      <c r="D15" s="431">
        <v>7.07</v>
      </c>
      <c r="E15" s="431">
        <f>C15+D15</f>
        <v>7.25</v>
      </c>
    </row>
    <row r="16" spans="1:5" x14ac:dyDescent="0.3">
      <c r="A16" s="429" t="s">
        <v>42</v>
      </c>
      <c r="B16" s="244" t="s">
        <v>43</v>
      </c>
      <c r="C16" s="430"/>
      <c r="D16" s="431"/>
      <c r="E16" s="431"/>
    </row>
    <row r="17" spans="1:5" x14ac:dyDescent="0.3">
      <c r="A17" s="429" t="s">
        <v>44</v>
      </c>
      <c r="B17" s="244" t="s">
        <v>45</v>
      </c>
      <c r="C17" s="430">
        <v>0.18</v>
      </c>
      <c r="D17" s="431">
        <v>3.43</v>
      </c>
      <c r="E17" s="431">
        <f t="shared" ref="E17:E19" si="0">C17+D17</f>
        <v>3.6100000000000003</v>
      </c>
    </row>
    <row r="18" spans="1:5" x14ac:dyDescent="0.3">
      <c r="A18" s="429" t="s">
        <v>46</v>
      </c>
      <c r="B18" s="244" t="s">
        <v>47</v>
      </c>
      <c r="C18" s="430">
        <v>0.18</v>
      </c>
      <c r="D18" s="431">
        <v>4.99</v>
      </c>
      <c r="E18" s="431">
        <f t="shared" si="0"/>
        <v>5.17</v>
      </c>
    </row>
    <row r="19" spans="1:5" x14ac:dyDescent="0.3">
      <c r="A19" s="432" t="s">
        <v>48</v>
      </c>
      <c r="B19" s="57" t="s">
        <v>49</v>
      </c>
      <c r="C19" s="430">
        <v>0.18</v>
      </c>
      <c r="D19" s="431">
        <v>3.43</v>
      </c>
      <c r="E19" s="431">
        <f t="shared" si="0"/>
        <v>3.6100000000000003</v>
      </c>
    </row>
    <row r="20" spans="1:5" ht="37.5" x14ac:dyDescent="0.3">
      <c r="A20" s="433" t="s">
        <v>100</v>
      </c>
      <c r="B20" s="434" t="s">
        <v>101</v>
      </c>
      <c r="C20" s="435"/>
      <c r="D20" s="436"/>
      <c r="E20" s="437"/>
    </row>
    <row r="21" spans="1:5" x14ac:dyDescent="0.3">
      <c r="A21" s="429" t="s">
        <v>50</v>
      </c>
      <c r="B21" s="244" t="s">
        <v>51</v>
      </c>
      <c r="C21" s="430">
        <v>0.18</v>
      </c>
      <c r="D21" s="431">
        <v>7.07</v>
      </c>
      <c r="E21" s="431">
        <f>C21+D21</f>
        <v>7.25</v>
      </c>
    </row>
    <row r="22" spans="1:5" x14ac:dyDescent="0.3">
      <c r="A22" s="429" t="s">
        <v>52</v>
      </c>
      <c r="B22" s="244" t="s">
        <v>53</v>
      </c>
      <c r="C22" s="430">
        <v>0.18</v>
      </c>
      <c r="D22" s="431">
        <v>4.99</v>
      </c>
      <c r="E22" s="431">
        <f t="shared" ref="E22:E26" si="1">C22+D22</f>
        <v>5.17</v>
      </c>
    </row>
    <row r="23" spans="1:5" x14ac:dyDescent="0.3">
      <c r="A23" s="429" t="s">
        <v>54</v>
      </c>
      <c r="B23" s="244" t="s">
        <v>55</v>
      </c>
      <c r="C23" s="430">
        <v>9.39</v>
      </c>
      <c r="D23" s="431">
        <v>7.07</v>
      </c>
      <c r="E23" s="431">
        <f t="shared" si="1"/>
        <v>16.46</v>
      </c>
    </row>
    <row r="24" spans="1:5" ht="37.5" x14ac:dyDescent="0.3">
      <c r="A24" s="429" t="s">
        <v>54</v>
      </c>
      <c r="B24" s="244" t="s">
        <v>1031</v>
      </c>
      <c r="C24" s="438">
        <v>19.39</v>
      </c>
      <c r="D24" s="431">
        <v>7.07</v>
      </c>
      <c r="E24" s="431">
        <f t="shared" si="1"/>
        <v>26.46</v>
      </c>
    </row>
    <row r="25" spans="1:5" x14ac:dyDescent="0.3">
      <c r="A25" s="429" t="s">
        <v>56</v>
      </c>
      <c r="B25" s="244" t="s">
        <v>57</v>
      </c>
      <c r="C25" s="430">
        <v>9.39</v>
      </c>
      <c r="D25" s="431">
        <v>21.42</v>
      </c>
      <c r="E25" s="431">
        <f t="shared" si="1"/>
        <v>30.810000000000002</v>
      </c>
    </row>
    <row r="26" spans="1:5" x14ac:dyDescent="0.3">
      <c r="A26" s="429" t="s">
        <v>58</v>
      </c>
      <c r="B26" s="244" t="s">
        <v>59</v>
      </c>
      <c r="C26" s="430">
        <v>22.54</v>
      </c>
      <c r="D26" s="431">
        <v>31.4</v>
      </c>
      <c r="E26" s="431">
        <f t="shared" si="1"/>
        <v>53.94</v>
      </c>
    </row>
    <row r="27" spans="1:5" ht="39" x14ac:dyDescent="0.3">
      <c r="A27" s="439" t="s">
        <v>98</v>
      </c>
      <c r="B27" s="440" t="s">
        <v>99</v>
      </c>
      <c r="C27" s="435"/>
      <c r="D27" s="436"/>
      <c r="E27" s="437"/>
    </row>
    <row r="28" spans="1:5" x14ac:dyDescent="0.3">
      <c r="A28" s="441" t="s">
        <v>60</v>
      </c>
      <c r="B28" s="244" t="s">
        <v>61</v>
      </c>
      <c r="C28" s="430"/>
      <c r="D28" s="431"/>
      <c r="E28" s="442"/>
    </row>
    <row r="29" spans="1:5" x14ac:dyDescent="0.3">
      <c r="A29" s="441" t="s">
        <v>62</v>
      </c>
      <c r="B29" s="244" t="s">
        <v>45</v>
      </c>
      <c r="C29" s="430">
        <v>0.18</v>
      </c>
      <c r="D29" s="431">
        <v>3.43</v>
      </c>
      <c r="E29" s="431">
        <f>C29+D29</f>
        <v>3.6100000000000003</v>
      </c>
    </row>
    <row r="30" spans="1:5" x14ac:dyDescent="0.3">
      <c r="A30" s="443" t="s">
        <v>63</v>
      </c>
      <c r="B30" s="244" t="s">
        <v>47</v>
      </c>
      <c r="C30" s="430">
        <v>0.18</v>
      </c>
      <c r="D30" s="431">
        <v>4.99</v>
      </c>
      <c r="E30" s="431">
        <f>C30+D30</f>
        <v>5.17</v>
      </c>
    </row>
    <row r="31" spans="1:5" x14ac:dyDescent="0.3">
      <c r="A31" s="429" t="s">
        <v>64</v>
      </c>
      <c r="B31" s="244" t="s">
        <v>65</v>
      </c>
      <c r="C31" s="430"/>
      <c r="D31" s="431"/>
      <c r="E31" s="442"/>
    </row>
    <row r="32" spans="1:5" x14ac:dyDescent="0.3">
      <c r="A32" s="429" t="s">
        <v>66</v>
      </c>
      <c r="B32" s="244" t="s">
        <v>45</v>
      </c>
      <c r="C32" s="430">
        <v>0.18</v>
      </c>
      <c r="D32" s="431">
        <v>3.43</v>
      </c>
      <c r="E32" s="431">
        <f>C32+D32</f>
        <v>3.6100000000000003</v>
      </c>
    </row>
    <row r="33" spans="1:5" x14ac:dyDescent="0.3">
      <c r="A33" s="429" t="s">
        <v>67</v>
      </c>
      <c r="B33" s="244" t="s">
        <v>47</v>
      </c>
      <c r="C33" s="430">
        <v>0.18</v>
      </c>
      <c r="D33" s="431">
        <v>4.99</v>
      </c>
      <c r="E33" s="431">
        <f>C33+D33</f>
        <v>5.17</v>
      </c>
    </row>
    <row r="34" spans="1:5" x14ac:dyDescent="0.3">
      <c r="A34" s="429" t="s">
        <v>68</v>
      </c>
      <c r="B34" s="244" t="s">
        <v>69</v>
      </c>
      <c r="C34" s="430"/>
      <c r="D34" s="431"/>
      <c r="E34" s="442"/>
    </row>
    <row r="35" spans="1:5" x14ac:dyDescent="0.3">
      <c r="A35" s="429" t="s">
        <v>70</v>
      </c>
      <c r="B35" s="244" t="s">
        <v>45</v>
      </c>
      <c r="C35" s="430">
        <v>0.18</v>
      </c>
      <c r="D35" s="431">
        <v>3.43</v>
      </c>
      <c r="E35" s="431">
        <f>C35+D35</f>
        <v>3.6100000000000003</v>
      </c>
    </row>
    <row r="36" spans="1:5" x14ac:dyDescent="0.3">
      <c r="A36" s="429" t="s">
        <v>71</v>
      </c>
      <c r="B36" s="244" t="s">
        <v>47</v>
      </c>
      <c r="C36" s="430">
        <v>0.18</v>
      </c>
      <c r="D36" s="431">
        <v>4.99</v>
      </c>
      <c r="E36" s="431">
        <f>C36+D36</f>
        <v>5.17</v>
      </c>
    </row>
    <row r="37" spans="1:5" x14ac:dyDescent="0.3">
      <c r="A37" s="429" t="s">
        <v>72</v>
      </c>
      <c r="B37" s="244" t="s">
        <v>73</v>
      </c>
      <c r="C37" s="430">
        <v>0.18</v>
      </c>
      <c r="D37" s="431">
        <v>3.43</v>
      </c>
      <c r="E37" s="431">
        <f t="shared" ref="E37:E46" si="2">C37+D37</f>
        <v>3.6100000000000003</v>
      </c>
    </row>
    <row r="38" spans="1:5" x14ac:dyDescent="0.3">
      <c r="A38" s="249" t="s">
        <v>74</v>
      </c>
      <c r="B38" s="57" t="s">
        <v>75</v>
      </c>
      <c r="C38" s="430">
        <v>0.18</v>
      </c>
      <c r="D38" s="431">
        <v>4.99</v>
      </c>
      <c r="E38" s="431">
        <f t="shared" si="2"/>
        <v>5.17</v>
      </c>
    </row>
    <row r="39" spans="1:5" x14ac:dyDescent="0.3">
      <c r="A39" s="249" t="s">
        <v>76</v>
      </c>
      <c r="B39" s="57" t="s">
        <v>77</v>
      </c>
      <c r="C39" s="430">
        <v>0.18</v>
      </c>
      <c r="D39" s="431">
        <v>4.99</v>
      </c>
      <c r="E39" s="431">
        <f t="shared" si="2"/>
        <v>5.17</v>
      </c>
    </row>
    <row r="40" spans="1:5" x14ac:dyDescent="0.3">
      <c r="A40" s="249" t="s">
        <v>78</v>
      </c>
      <c r="B40" s="444" t="s">
        <v>79</v>
      </c>
      <c r="C40" s="430">
        <v>0.18</v>
      </c>
      <c r="D40" s="431">
        <v>3.43</v>
      </c>
      <c r="E40" s="431">
        <f t="shared" si="2"/>
        <v>3.6100000000000003</v>
      </c>
    </row>
    <row r="41" spans="1:5" x14ac:dyDescent="0.3">
      <c r="A41" s="429" t="s">
        <v>80</v>
      </c>
      <c r="B41" s="244" t="s">
        <v>81</v>
      </c>
      <c r="C41" s="430">
        <v>0.18</v>
      </c>
      <c r="D41" s="431">
        <v>3.43</v>
      </c>
      <c r="E41" s="431">
        <f t="shared" si="2"/>
        <v>3.6100000000000003</v>
      </c>
    </row>
    <row r="42" spans="1:5" x14ac:dyDescent="0.3">
      <c r="A42" s="429" t="s">
        <v>82</v>
      </c>
      <c r="B42" s="244" t="s">
        <v>83</v>
      </c>
      <c r="C42" s="430">
        <v>0.18</v>
      </c>
      <c r="D42" s="431">
        <v>4.99</v>
      </c>
      <c r="E42" s="431">
        <f t="shared" si="2"/>
        <v>5.17</v>
      </c>
    </row>
    <row r="43" spans="1:5" x14ac:dyDescent="0.3">
      <c r="A43" s="429" t="s">
        <v>84</v>
      </c>
      <c r="B43" s="244" t="s">
        <v>85</v>
      </c>
      <c r="C43" s="430">
        <v>0.18</v>
      </c>
      <c r="D43" s="431">
        <v>4.99</v>
      </c>
      <c r="E43" s="431">
        <f t="shared" si="2"/>
        <v>5.17</v>
      </c>
    </row>
    <row r="44" spans="1:5" x14ac:dyDescent="0.3">
      <c r="A44" s="429" t="s">
        <v>86</v>
      </c>
      <c r="B44" s="244" t="s">
        <v>87</v>
      </c>
      <c r="C44" s="430">
        <v>0.18</v>
      </c>
      <c r="D44" s="431">
        <v>8.32</v>
      </c>
      <c r="E44" s="431">
        <f t="shared" si="2"/>
        <v>8.5</v>
      </c>
    </row>
    <row r="45" spans="1:5" ht="19.5" customHeight="1" x14ac:dyDescent="0.3">
      <c r="A45" s="249" t="s">
        <v>88</v>
      </c>
      <c r="B45" s="57" t="s">
        <v>89</v>
      </c>
      <c r="C45" s="430">
        <v>0.18</v>
      </c>
      <c r="D45" s="431">
        <v>6.76</v>
      </c>
      <c r="E45" s="431">
        <f t="shared" si="2"/>
        <v>6.9399999999999995</v>
      </c>
    </row>
    <row r="46" spans="1:5" ht="20.25" customHeight="1" x14ac:dyDescent="0.3">
      <c r="A46" s="429" t="s">
        <v>90</v>
      </c>
      <c r="B46" s="244" t="s">
        <v>91</v>
      </c>
      <c r="C46" s="430">
        <v>0.18</v>
      </c>
      <c r="D46" s="431">
        <v>3.43</v>
      </c>
      <c r="E46" s="431">
        <f t="shared" si="2"/>
        <v>3.6100000000000003</v>
      </c>
    </row>
    <row r="47" spans="1:5" ht="39" x14ac:dyDescent="0.3">
      <c r="A47" s="238" t="s">
        <v>96</v>
      </c>
      <c r="B47" s="440" t="s">
        <v>97</v>
      </c>
      <c r="C47" s="435"/>
      <c r="D47" s="436"/>
      <c r="E47" s="437"/>
    </row>
    <row r="48" spans="1:5" x14ac:dyDescent="0.3">
      <c r="A48" s="429" t="s">
        <v>92</v>
      </c>
      <c r="B48" s="245" t="s">
        <v>1037</v>
      </c>
      <c r="C48" s="430">
        <v>21.39</v>
      </c>
      <c r="D48" s="431">
        <v>18.399999999999999</v>
      </c>
      <c r="E48" s="431">
        <f>C48+D48</f>
        <v>39.79</v>
      </c>
    </row>
    <row r="49" spans="1:5" ht="37.5" hidden="1" x14ac:dyDescent="0.3">
      <c r="A49" s="429" t="s">
        <v>450</v>
      </c>
      <c r="B49" s="245" t="s">
        <v>372</v>
      </c>
      <c r="C49" s="430">
        <v>29.97</v>
      </c>
      <c r="D49" s="431">
        <v>18.399999999999999</v>
      </c>
      <c r="E49" s="431">
        <f t="shared" ref="E49:E56" si="3">C49+D49</f>
        <v>48.37</v>
      </c>
    </row>
    <row r="50" spans="1:5" x14ac:dyDescent="0.3">
      <c r="A50" s="429" t="s">
        <v>451</v>
      </c>
      <c r="B50" s="244" t="s">
        <v>358</v>
      </c>
      <c r="C50" s="430">
        <v>2.2200000000000002</v>
      </c>
      <c r="D50" s="431">
        <v>18.399999999999999</v>
      </c>
      <c r="E50" s="431">
        <f t="shared" si="3"/>
        <v>20.619999999999997</v>
      </c>
    </row>
    <row r="51" spans="1:5" x14ac:dyDescent="0.3">
      <c r="A51" s="249" t="s">
        <v>452</v>
      </c>
      <c r="B51" s="444" t="s">
        <v>93</v>
      </c>
      <c r="C51" s="430">
        <v>18</v>
      </c>
      <c r="D51" s="431">
        <v>21.21</v>
      </c>
      <c r="E51" s="431">
        <f t="shared" si="3"/>
        <v>39.21</v>
      </c>
    </row>
    <row r="52" spans="1:5" x14ac:dyDescent="0.3">
      <c r="A52" s="249" t="s">
        <v>453</v>
      </c>
      <c r="B52" s="244" t="s">
        <v>358</v>
      </c>
      <c r="C52" s="430">
        <v>2.68</v>
      </c>
      <c r="D52" s="431">
        <v>21.21</v>
      </c>
      <c r="E52" s="431">
        <f t="shared" si="3"/>
        <v>23.89</v>
      </c>
    </row>
    <row r="53" spans="1:5" x14ac:dyDescent="0.3">
      <c r="A53" s="249" t="s">
        <v>454</v>
      </c>
      <c r="B53" s="444" t="s">
        <v>94</v>
      </c>
      <c r="C53" s="430">
        <v>17.93</v>
      </c>
      <c r="D53" s="431">
        <v>10.6</v>
      </c>
      <c r="E53" s="431">
        <f t="shared" si="3"/>
        <v>28.53</v>
      </c>
    </row>
    <row r="54" spans="1:5" x14ac:dyDescent="0.3">
      <c r="A54" s="249" t="s">
        <v>455</v>
      </c>
      <c r="B54" s="444" t="s">
        <v>358</v>
      </c>
      <c r="C54" s="430">
        <v>2.61</v>
      </c>
      <c r="D54" s="431">
        <v>10.6</v>
      </c>
      <c r="E54" s="431">
        <f t="shared" si="3"/>
        <v>13.209999999999999</v>
      </c>
    </row>
    <row r="55" spans="1:5" x14ac:dyDescent="0.3">
      <c r="A55" s="429" t="s">
        <v>456</v>
      </c>
      <c r="B55" s="244" t="s">
        <v>95</v>
      </c>
      <c r="C55" s="430">
        <v>17.93</v>
      </c>
      <c r="D55" s="431">
        <v>10.6</v>
      </c>
      <c r="E55" s="431">
        <f t="shared" si="3"/>
        <v>28.53</v>
      </c>
    </row>
    <row r="56" spans="1:5" x14ac:dyDescent="0.3">
      <c r="A56" s="429" t="s">
        <v>457</v>
      </c>
      <c r="B56" s="444" t="s">
        <v>358</v>
      </c>
      <c r="C56" s="430">
        <v>2.61</v>
      </c>
      <c r="D56" s="431">
        <v>10.6</v>
      </c>
      <c r="E56" s="431">
        <f t="shared" si="3"/>
        <v>13.209999999999999</v>
      </c>
    </row>
    <row r="57" spans="1:5" ht="61.5" customHeight="1" x14ac:dyDescent="0.3">
      <c r="A57" s="445" t="s">
        <v>262</v>
      </c>
      <c r="B57" s="281" t="s">
        <v>877</v>
      </c>
      <c r="C57" s="446">
        <v>0.18</v>
      </c>
      <c r="D57" s="215">
        <v>27.5</v>
      </c>
      <c r="E57" s="215">
        <f t="shared" ref="E57:E61" si="4">C57+D57</f>
        <v>27.68</v>
      </c>
    </row>
    <row r="58" spans="1:5" ht="54" customHeight="1" x14ac:dyDescent="0.3">
      <c r="A58" s="445" t="s">
        <v>263</v>
      </c>
      <c r="B58" s="281" t="s">
        <v>878</v>
      </c>
      <c r="C58" s="446">
        <v>0.18</v>
      </c>
      <c r="D58" s="215">
        <v>31.09</v>
      </c>
      <c r="E58" s="215">
        <f t="shared" si="4"/>
        <v>31.27</v>
      </c>
    </row>
    <row r="59" spans="1:5" ht="82.5" customHeight="1" x14ac:dyDescent="0.3">
      <c r="A59" s="128">
        <v>4</v>
      </c>
      <c r="B59" s="447" t="s">
        <v>879</v>
      </c>
      <c r="C59" s="446">
        <v>0.18</v>
      </c>
      <c r="D59" s="56">
        <v>45.84</v>
      </c>
      <c r="E59" s="149">
        <f t="shared" si="4"/>
        <v>46.02</v>
      </c>
    </row>
    <row r="60" spans="1:5" ht="42.75" customHeight="1" x14ac:dyDescent="0.3">
      <c r="A60" s="128">
        <v>5</v>
      </c>
      <c r="B60" s="447" t="s">
        <v>880</v>
      </c>
      <c r="C60" s="446">
        <v>0.18</v>
      </c>
      <c r="D60" s="56">
        <v>12.83</v>
      </c>
      <c r="E60" s="56">
        <f t="shared" si="4"/>
        <v>13.01</v>
      </c>
    </row>
    <row r="61" spans="1:5" ht="71.25" customHeight="1" x14ac:dyDescent="0.3">
      <c r="A61" s="128">
        <v>6</v>
      </c>
      <c r="B61" s="447" t="s">
        <v>881</v>
      </c>
      <c r="C61" s="446">
        <v>0.18</v>
      </c>
      <c r="D61" s="56">
        <v>18.329999999999998</v>
      </c>
      <c r="E61" s="56">
        <f t="shared" si="4"/>
        <v>18.509999999999998</v>
      </c>
    </row>
    <row r="62" spans="1:5" ht="32.25" customHeight="1" x14ac:dyDescent="0.3">
      <c r="A62" s="448">
        <v>7</v>
      </c>
      <c r="B62" s="281" t="s">
        <v>104</v>
      </c>
      <c r="C62" s="449"/>
      <c r="D62" s="215">
        <v>5.4</v>
      </c>
      <c r="E62" s="215">
        <f t="shared" ref="E62:E65" si="5">C62+D62</f>
        <v>5.4</v>
      </c>
    </row>
    <row r="63" spans="1:5" ht="47.25" customHeight="1" x14ac:dyDescent="0.3">
      <c r="A63" s="448">
        <v>8</v>
      </c>
      <c r="B63" s="281" t="s">
        <v>993</v>
      </c>
      <c r="C63" s="449"/>
      <c r="D63" s="215">
        <v>15.05</v>
      </c>
      <c r="E63" s="215">
        <f t="shared" si="5"/>
        <v>15.05</v>
      </c>
    </row>
    <row r="64" spans="1:5" ht="43.5" customHeight="1" x14ac:dyDescent="0.3">
      <c r="A64" s="448">
        <v>9</v>
      </c>
      <c r="B64" s="281" t="s">
        <v>994</v>
      </c>
      <c r="C64" s="449"/>
      <c r="D64" s="215">
        <v>25.89</v>
      </c>
      <c r="E64" s="215">
        <f t="shared" si="5"/>
        <v>25.89</v>
      </c>
    </row>
    <row r="65" spans="1:5" ht="32.25" customHeight="1" x14ac:dyDescent="0.3">
      <c r="A65" s="448">
        <v>10</v>
      </c>
      <c r="B65" s="281" t="s">
        <v>995</v>
      </c>
      <c r="C65" s="449"/>
      <c r="D65" s="215">
        <v>15.05</v>
      </c>
      <c r="E65" s="215">
        <f t="shared" si="5"/>
        <v>15.05</v>
      </c>
    </row>
    <row r="66" spans="1:5" x14ac:dyDescent="0.3">
      <c r="B66" s="295" t="s">
        <v>35</v>
      </c>
      <c r="E66" s="420" t="s">
        <v>551</v>
      </c>
    </row>
    <row r="68" spans="1:5" x14ac:dyDescent="0.3">
      <c r="E68" s="49"/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Консультации</vt:lpstr>
      <vt:lpstr>Прием</vt:lpstr>
      <vt:lpstr>психотерапевт</vt:lpstr>
      <vt:lpstr>УЗИ</vt:lpstr>
      <vt:lpstr>Изотопы</vt:lpstr>
      <vt:lpstr>КДЛ </vt:lpstr>
      <vt:lpstr>Цитология</vt:lpstr>
      <vt:lpstr>морфология</vt:lpstr>
      <vt:lpstr>рентген</vt:lpstr>
      <vt:lpstr>кт </vt:lpstr>
      <vt:lpstr>мрт </vt:lpstr>
      <vt:lpstr>эндоскопия</vt:lpstr>
      <vt:lpstr>операции</vt:lpstr>
      <vt:lpstr>ПЛАСТИЧЕСКАЯ ХИРУРГИЯ</vt:lpstr>
      <vt:lpstr>Пребывание в палатах</vt:lpstr>
      <vt:lpstr>копии</vt:lpstr>
      <vt:lpstr>ритуальные услуги</vt:lpstr>
      <vt:lpstr>ритуалы </vt:lpstr>
      <vt:lpstr>ковид</vt:lpstr>
      <vt:lpstr>'КДЛ '!Заголовки_для_печати</vt:lpstr>
      <vt:lpstr>'кт '!Заголовки_для_печати</vt:lpstr>
      <vt:lpstr>операции!Заголовки_для_печати</vt:lpstr>
      <vt:lpstr>УЗИ!Заголовки_для_печати</vt:lpstr>
      <vt:lpstr>Изотопы!Область_печати</vt:lpstr>
      <vt:lpstr>'КДЛ '!Область_печати</vt:lpstr>
      <vt:lpstr>Консультации!Область_печати</vt:lpstr>
      <vt:lpstr>'кт '!Область_печати</vt:lpstr>
      <vt:lpstr>операции!Область_печати</vt:lpstr>
      <vt:lpstr>'Пребывание в палатах'!Область_печати</vt:lpstr>
      <vt:lpstr>рентген!Область_печати</vt:lpstr>
      <vt:lpstr>'ритуальные услуги'!Область_печати</vt:lpstr>
      <vt:lpstr>УЗИ!Область_печати</vt:lpstr>
      <vt:lpstr>Цитология!Область_печати</vt:lpstr>
      <vt:lpstr>эндоскопия!Область_печати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ekonom3</cp:lastModifiedBy>
  <cp:lastPrinted>2026-04-01T09:15:35Z</cp:lastPrinted>
  <dcterms:created xsi:type="dcterms:W3CDTF">2014-03-10T06:20:54Z</dcterms:created>
  <dcterms:modified xsi:type="dcterms:W3CDTF">2026-04-08T06:24:00Z</dcterms:modified>
</cp:coreProperties>
</file>