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01.07.2026\"/>
    </mc:Choice>
  </mc:AlternateContent>
  <bookViews>
    <workbookView xWindow="240" yWindow="15" windowWidth="19995" windowHeight="8190" tabRatio="989" firstSheet="4" activeTab="18"/>
  </bookViews>
  <sheets>
    <sheet name="Консультации" sheetId="2" r:id="rId1"/>
    <sheet name="Прием" sheetId="39" r:id="rId2"/>
    <sheet name="психотерапевт" sheetId="27" r:id="rId3"/>
    <sheet name="УЗИ" sheetId="6" r:id="rId4"/>
    <sheet name="Изотопы" sheetId="7" r:id="rId5"/>
    <sheet name="КДЛ " sheetId="8" r:id="rId6"/>
    <sheet name="Лист1" sheetId="15" state="hidden" r:id="rId7"/>
    <sheet name="Цитология" sheetId="9" r:id="rId8"/>
    <sheet name="морфология" sheetId="19" r:id="rId9"/>
    <sheet name="рентген" sheetId="30" r:id="rId10"/>
    <sheet name="кт " sheetId="31" r:id="rId11"/>
    <sheet name="мрт " sheetId="37" r:id="rId12"/>
    <sheet name="эндоскопия" sheetId="33" r:id="rId13"/>
    <sheet name="операции" sheetId="36" r:id="rId14"/>
    <sheet name="ПЛАСТИЧЕСКАЯ ХИРУРГИЯ" sheetId="38" r:id="rId15"/>
    <sheet name="Пребывание в палатах" sheetId="10" r:id="rId16"/>
    <sheet name="копии" sheetId="13" r:id="rId17"/>
    <sheet name="ритуальные услуги" sheetId="14" r:id="rId18"/>
    <sheet name="ритуалы " sheetId="21" r:id="rId19"/>
    <sheet name="ковид" sheetId="22" state="hidden" r:id="rId20"/>
  </sheets>
  <definedNames>
    <definedName name="_xlnm.Print_Titles" localSheetId="5">'КДЛ '!$9:$10</definedName>
    <definedName name="_xlnm.Print_Titles" localSheetId="10">'кт '!$9:$10</definedName>
    <definedName name="_xlnm.Print_Titles" localSheetId="13">операции!$9:$10</definedName>
    <definedName name="_xlnm.Print_Titles" localSheetId="3">УЗИ!$9:$10</definedName>
    <definedName name="_xlnm.Print_Area" localSheetId="4">Изотопы!$A$1:$E$25</definedName>
    <definedName name="_xlnm.Print_Area" localSheetId="5">'КДЛ '!$A$1:$E$125</definedName>
    <definedName name="_xlnm.Print_Area" localSheetId="0">Консультации!$A$1:$E$26</definedName>
    <definedName name="_xlnm.Print_Area" localSheetId="10">'кт '!$A$1:$E$72</definedName>
    <definedName name="_xlnm.Print_Area" localSheetId="13">операции!$A$1:$E$133</definedName>
    <definedName name="_xlnm.Print_Area" localSheetId="15">'Пребывание в палатах'!$A$1:$C$46</definedName>
    <definedName name="_xlnm.Print_Area" localSheetId="9">рентген!$A$1:$E$65</definedName>
    <definedName name="_xlnm.Print_Area" localSheetId="17">'ритуальные услуги'!$A$1:$E$16</definedName>
    <definedName name="_xlnm.Print_Area" localSheetId="3">УЗИ!$A$1:$E$64</definedName>
    <definedName name="_xlnm.Print_Area" localSheetId="7">Цитология!$A$1:$E$26</definedName>
    <definedName name="_xlnm.Print_Area" localSheetId="12">эндоскопия!$A$1:$E$43</definedName>
  </definedNames>
  <calcPr calcId="162913"/>
</workbook>
</file>

<file path=xl/calcChain.xml><?xml version="1.0" encoding="utf-8"?>
<calcChain xmlns="http://schemas.openxmlformats.org/spreadsheetml/2006/main">
  <c r="D14" i="8" l="1"/>
  <c r="E102" i="36" l="1"/>
  <c r="E101" i="36"/>
  <c r="E105" i="8"/>
  <c r="D16" i="8"/>
  <c r="D15" i="8"/>
  <c r="D13" i="8"/>
  <c r="C12" i="8"/>
  <c r="D12" i="8"/>
  <c r="C14" i="8"/>
  <c r="C13" i="8"/>
  <c r="C16" i="8"/>
  <c r="C15" i="8"/>
  <c r="E112" i="8"/>
  <c r="E104" i="8"/>
  <c r="E77" i="8"/>
  <c r="E74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52" i="8"/>
  <c r="E47" i="8"/>
  <c r="E45" i="8"/>
  <c r="E38" i="8"/>
  <c r="E35" i="8"/>
  <c r="E31" i="8"/>
  <c r="E30" i="8"/>
  <c r="E29" i="8"/>
  <c r="E28" i="8"/>
  <c r="E27" i="8"/>
  <c r="E123" i="8"/>
  <c r="E122" i="8"/>
  <c r="E121" i="8"/>
  <c r="E14" i="8" s="1"/>
  <c r="E11" i="9"/>
  <c r="E14" i="9"/>
  <c r="E16" i="9"/>
  <c r="E61" i="30"/>
  <c r="E62" i="30"/>
  <c r="E60" i="30"/>
  <c r="E47" i="21"/>
  <c r="E48" i="21"/>
  <c r="E45" i="21"/>
  <c r="E39" i="21"/>
  <c r="E22" i="21"/>
  <c r="E21" i="21"/>
  <c r="E20" i="21"/>
  <c r="E24" i="2"/>
  <c r="E23" i="2"/>
  <c r="E22" i="2"/>
  <c r="E15" i="39"/>
  <c r="E14" i="2"/>
  <c r="E32" i="39"/>
  <c r="E31" i="39"/>
  <c r="E30" i="39"/>
  <c r="E29" i="39"/>
  <c r="E28" i="39"/>
  <c r="E27" i="39"/>
  <c r="E26" i="39"/>
  <c r="E25" i="39"/>
  <c r="E24" i="39"/>
  <c r="E22" i="39"/>
  <c r="E21" i="39"/>
  <c r="E20" i="39"/>
  <c r="E19" i="39"/>
  <c r="E18" i="39"/>
  <c r="E17" i="39"/>
  <c r="E16" i="39"/>
  <c r="E14" i="39"/>
  <c r="E13" i="39"/>
  <c r="E12" i="2"/>
  <c r="E13" i="2"/>
  <c r="E15" i="2"/>
  <c r="E16" i="2"/>
  <c r="E17" i="2"/>
  <c r="E18" i="2"/>
  <c r="E19" i="2"/>
  <c r="E20" i="2"/>
  <c r="E21" i="2"/>
  <c r="E17" i="27"/>
  <c r="E12" i="27"/>
  <c r="E13" i="27"/>
  <c r="E15" i="27"/>
  <c r="E16" i="27"/>
  <c r="E18" i="27"/>
  <c r="E19" i="27"/>
  <c r="E21" i="27"/>
  <c r="E22" i="27"/>
  <c r="E11" i="27"/>
  <c r="E123" i="36"/>
  <c r="E127" i="36"/>
  <c r="E120" i="36"/>
  <c r="E121" i="36"/>
  <c r="E117" i="36"/>
  <c r="E116" i="36"/>
  <c r="E40" i="33"/>
  <c r="E39" i="37"/>
  <c r="E12" i="19"/>
  <c r="E43" i="37"/>
  <c r="G13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12" i="38"/>
  <c r="G37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17" i="38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13" i="31"/>
  <c r="E31" i="6"/>
  <c r="E34" i="6"/>
  <c r="E35" i="6"/>
  <c r="E54" i="37"/>
  <c r="E62" i="31"/>
  <c r="E61" i="31"/>
  <c r="E60" i="31"/>
  <c r="E59" i="31"/>
  <c r="E58" i="31"/>
  <c r="E42" i="31"/>
  <c r="E24" i="30"/>
  <c r="E40" i="37"/>
  <c r="E38" i="37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E56" i="31"/>
  <c r="E51" i="31"/>
  <c r="E47" i="31"/>
  <c r="E44" i="31"/>
  <c r="E52" i="37"/>
  <c r="E53" i="37"/>
  <c r="E51" i="37"/>
  <c r="E50" i="37"/>
  <c r="E59" i="30"/>
  <c r="E58" i="30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20" i="7"/>
  <c r="E21" i="7"/>
  <c r="E18" i="7"/>
  <c r="E103" i="8"/>
  <c r="E48" i="6"/>
  <c r="E49" i="6"/>
  <c r="E50" i="6"/>
  <c r="E55" i="6"/>
  <c r="E56" i="6"/>
  <c r="E51" i="6"/>
  <c r="E52" i="6"/>
  <c r="E53" i="6"/>
  <c r="E54" i="6"/>
  <c r="E47" i="6"/>
  <c r="E41" i="31"/>
  <c r="E43" i="31"/>
  <c r="E45" i="31"/>
  <c r="E46" i="31"/>
  <c r="E48" i="31"/>
  <c r="E49" i="31"/>
  <c r="E50" i="31"/>
  <c r="E52" i="31"/>
  <c r="E53" i="31"/>
  <c r="E54" i="31"/>
  <c r="E55" i="31"/>
  <c r="E57" i="31"/>
  <c r="E40" i="31"/>
  <c r="E13" i="7"/>
  <c r="E14" i="7"/>
  <c r="E63" i="36"/>
  <c r="E39" i="36"/>
  <c r="E105" i="36"/>
  <c r="E106" i="36"/>
  <c r="E107" i="36"/>
  <c r="E108" i="36"/>
  <c r="E109" i="36"/>
  <c r="E110" i="36"/>
  <c r="E104" i="36"/>
  <c r="E84" i="36"/>
  <c r="E85" i="36"/>
  <c r="E86" i="36"/>
  <c r="E88" i="36"/>
  <c r="E89" i="36"/>
  <c r="E90" i="36"/>
  <c r="E94" i="36"/>
  <c r="E95" i="36"/>
  <c r="E92" i="36"/>
  <c r="E93" i="36"/>
  <c r="E91" i="36"/>
  <c r="E99" i="36"/>
  <c r="E100" i="36"/>
  <c r="E96" i="36"/>
  <c r="E97" i="36"/>
  <c r="E87" i="36"/>
  <c r="E98" i="36"/>
  <c r="E83" i="36"/>
  <c r="E101" i="8"/>
  <c r="E100" i="8"/>
  <c r="E99" i="8"/>
  <c r="E98" i="8"/>
  <c r="E97" i="8"/>
  <c r="E96" i="8"/>
  <c r="E95" i="8"/>
  <c r="E94" i="8"/>
  <c r="E92" i="8"/>
  <c r="E91" i="8"/>
  <c r="E90" i="8"/>
  <c r="E87" i="8"/>
  <c r="E86" i="8"/>
  <c r="E85" i="8"/>
  <c r="E84" i="8"/>
  <c r="E107" i="8"/>
  <c r="E82" i="8"/>
  <c r="E81" i="8"/>
  <c r="E80" i="8"/>
  <c r="E73" i="8"/>
  <c r="E46" i="8"/>
  <c r="E41" i="33"/>
  <c r="E39" i="33"/>
  <c r="E57" i="37"/>
  <c r="E49" i="37"/>
  <c r="E48" i="37"/>
  <c r="E47" i="37"/>
  <c r="E46" i="37"/>
  <c r="E45" i="37"/>
  <c r="E44" i="37"/>
  <c r="E42" i="37"/>
  <c r="E41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6" i="36"/>
  <c r="E125" i="36"/>
  <c r="E124" i="36"/>
  <c r="E122" i="36"/>
  <c r="E119" i="36"/>
  <c r="E118" i="36"/>
  <c r="E115" i="36"/>
  <c r="E114" i="36"/>
  <c r="E113" i="36"/>
  <c r="E112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8" i="36"/>
  <c r="E36" i="36"/>
  <c r="E35" i="36"/>
  <c r="E34" i="36"/>
  <c r="E32" i="36"/>
  <c r="E31" i="36"/>
  <c r="E30" i="36"/>
  <c r="E29" i="36"/>
  <c r="E28" i="36"/>
  <c r="E27" i="36"/>
  <c r="E26" i="36"/>
  <c r="E25" i="36"/>
  <c r="E23" i="36"/>
  <c r="E22" i="36"/>
  <c r="E21" i="36"/>
  <c r="E19" i="36"/>
  <c r="E18" i="36"/>
  <c r="E17" i="36"/>
  <c r="E16" i="36"/>
  <c r="E15" i="36"/>
  <c r="E14" i="36"/>
  <c r="E13" i="36"/>
  <c r="E12" i="36"/>
  <c r="E38" i="33"/>
  <c r="E37" i="33"/>
  <c r="E36" i="33"/>
  <c r="E35" i="33"/>
  <c r="E34" i="33"/>
  <c r="E32" i="33"/>
  <c r="E31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6" i="33"/>
  <c r="E15" i="33"/>
  <c r="E14" i="33"/>
  <c r="E67" i="31"/>
  <c r="E66" i="31"/>
  <c r="E65" i="31"/>
  <c r="E64" i="31"/>
  <c r="E63" i="30"/>
  <c r="E57" i="30"/>
  <c r="E56" i="30"/>
  <c r="E55" i="30"/>
  <c r="E54" i="30"/>
  <c r="E53" i="30"/>
  <c r="E52" i="30"/>
  <c r="E51" i="30"/>
  <c r="E50" i="30"/>
  <c r="E49" i="30"/>
  <c r="E48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3" i="30"/>
  <c r="E32" i="30"/>
  <c r="E30" i="30"/>
  <c r="E29" i="30"/>
  <c r="E26" i="30"/>
  <c r="E25" i="30"/>
  <c r="E23" i="30"/>
  <c r="E22" i="30"/>
  <c r="E21" i="30"/>
  <c r="E19" i="30"/>
  <c r="E18" i="30"/>
  <c r="E17" i="30"/>
  <c r="E15" i="30"/>
  <c r="E13" i="22"/>
  <c r="E12" i="22"/>
  <c r="E51" i="21"/>
  <c r="E49" i="21"/>
  <c r="E44" i="21"/>
  <c r="E42" i="21"/>
  <c r="E41" i="21"/>
  <c r="E38" i="21"/>
  <c r="E37" i="21"/>
  <c r="E36" i="21"/>
  <c r="E35" i="21"/>
  <c r="E34" i="21"/>
  <c r="E33" i="21"/>
  <c r="E32" i="21"/>
  <c r="E31" i="21"/>
  <c r="E30" i="21"/>
  <c r="E29" i="21"/>
  <c r="E28" i="21"/>
  <c r="E26" i="21"/>
  <c r="E25" i="21"/>
  <c r="E24" i="21"/>
  <c r="E19" i="21"/>
  <c r="E18" i="21"/>
  <c r="E17" i="21"/>
  <c r="E16" i="21"/>
  <c r="E15" i="21"/>
  <c r="E14" i="21"/>
  <c r="E13" i="21"/>
  <c r="E12" i="21"/>
  <c r="E14" i="19"/>
  <c r="E11" i="19"/>
  <c r="E119" i="8"/>
  <c r="E118" i="8"/>
  <c r="E117" i="8"/>
  <c r="E45" i="6"/>
  <c r="E12" i="14"/>
  <c r="E109" i="8"/>
  <c r="E108" i="8"/>
  <c r="E75" i="8"/>
  <c r="E13" i="15"/>
  <c r="E14" i="15"/>
  <c r="E15" i="15"/>
  <c r="E16" i="15"/>
  <c r="E17" i="15"/>
  <c r="E18" i="15"/>
  <c r="E19" i="15"/>
  <c r="E20" i="15"/>
  <c r="E21" i="15"/>
  <c r="E12" i="15"/>
  <c r="K22" i="15"/>
  <c r="K23" i="15"/>
  <c r="J22" i="15"/>
  <c r="J23" i="15"/>
  <c r="I22" i="15"/>
  <c r="I23" i="15"/>
  <c r="F21" i="15"/>
  <c r="I21" i="15"/>
  <c r="G21" i="15"/>
  <c r="J21" i="15"/>
  <c r="F20" i="15"/>
  <c r="I20" i="15"/>
  <c r="G20" i="15"/>
  <c r="J20" i="15"/>
  <c r="F19" i="15"/>
  <c r="I19" i="15"/>
  <c r="G19" i="15"/>
  <c r="J19" i="15"/>
  <c r="F18" i="15"/>
  <c r="I18" i="15"/>
  <c r="G18" i="15"/>
  <c r="J18" i="15"/>
  <c r="F17" i="15"/>
  <c r="I17" i="15"/>
  <c r="G17" i="15"/>
  <c r="J17" i="15"/>
  <c r="F16" i="15"/>
  <c r="I16" i="15"/>
  <c r="G16" i="15"/>
  <c r="J16" i="15"/>
  <c r="F15" i="15"/>
  <c r="I15" i="15"/>
  <c r="G15" i="15"/>
  <c r="J15" i="15"/>
  <c r="F14" i="15"/>
  <c r="I14" i="15"/>
  <c r="G14" i="15"/>
  <c r="J14" i="15"/>
  <c r="F13" i="15"/>
  <c r="I13" i="15"/>
  <c r="G13" i="15"/>
  <c r="J13" i="15"/>
  <c r="F12" i="15"/>
  <c r="I12" i="15"/>
  <c r="G12" i="15"/>
  <c r="J12" i="15"/>
  <c r="H126" i="15"/>
  <c r="H125" i="15"/>
  <c r="K125" i="15"/>
  <c r="H124" i="15"/>
  <c r="H122" i="15"/>
  <c r="H121" i="15"/>
  <c r="H118" i="15"/>
  <c r="H117" i="15"/>
  <c r="H116" i="15"/>
  <c r="H115" i="15"/>
  <c r="H114" i="15"/>
  <c r="H113" i="15"/>
  <c r="H112" i="15"/>
  <c r="H111" i="15"/>
  <c r="H109" i="15"/>
  <c r="H108" i="15"/>
  <c r="H107" i="15"/>
  <c r="H103" i="15"/>
  <c r="H102" i="15"/>
  <c r="H101" i="15"/>
  <c r="H100" i="15"/>
  <c r="H99" i="15"/>
  <c r="H98" i="15"/>
  <c r="H97" i="15"/>
  <c r="H95" i="15"/>
  <c r="H94" i="15"/>
  <c r="H93" i="15"/>
  <c r="H90" i="15"/>
  <c r="K90" i="15"/>
  <c r="H87" i="15"/>
  <c r="H86" i="15"/>
  <c r="H85" i="15"/>
  <c r="H84" i="15"/>
  <c r="K84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4" i="15"/>
  <c r="K54" i="15"/>
  <c r="H53" i="15"/>
  <c r="H50" i="15"/>
  <c r="H49" i="15"/>
  <c r="K49" i="15"/>
  <c r="H48" i="15"/>
  <c r="H47" i="15"/>
  <c r="K47" i="15"/>
  <c r="H45" i="15"/>
  <c r="H44" i="15"/>
  <c r="H43" i="15"/>
  <c r="H42" i="15"/>
  <c r="H41" i="15"/>
  <c r="H40" i="15"/>
  <c r="H39" i="15"/>
  <c r="H37" i="15"/>
  <c r="H36" i="15"/>
  <c r="H33" i="15"/>
  <c r="H32" i="15"/>
  <c r="H30" i="15"/>
  <c r="H29" i="15"/>
  <c r="H27" i="15"/>
  <c r="H26" i="15"/>
  <c r="H25" i="15"/>
  <c r="H24" i="15"/>
  <c r="I39" i="15"/>
  <c r="J39" i="15"/>
  <c r="I40" i="15"/>
  <c r="J40" i="15"/>
  <c r="I41" i="15"/>
  <c r="J41" i="15"/>
  <c r="I42" i="15"/>
  <c r="J42" i="15"/>
  <c r="I43" i="15"/>
  <c r="J43" i="15"/>
  <c r="I44" i="15"/>
  <c r="J44" i="15"/>
  <c r="I45" i="15"/>
  <c r="J45" i="15"/>
  <c r="K28" i="15"/>
  <c r="K31" i="15"/>
  <c r="K34" i="15"/>
  <c r="K35" i="15"/>
  <c r="K46" i="15"/>
  <c r="K51" i="15"/>
  <c r="K52" i="15"/>
  <c r="K55" i="15"/>
  <c r="K83" i="15"/>
  <c r="K88" i="15"/>
  <c r="K89" i="15"/>
  <c r="K91" i="15"/>
  <c r="K92" i="15"/>
  <c r="K96" i="15"/>
  <c r="K104" i="15"/>
  <c r="K105" i="15"/>
  <c r="K106" i="15"/>
  <c r="K110" i="15"/>
  <c r="K119" i="15"/>
  <c r="K120" i="15"/>
  <c r="K123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24" i="15"/>
  <c r="K126" i="15"/>
  <c r="E114" i="8"/>
  <c r="E43" i="8"/>
  <c r="H20" i="15"/>
  <c r="K20" i="15"/>
  <c r="H13" i="15"/>
  <c r="K13" i="15"/>
  <c r="H15" i="15"/>
  <c r="K15" i="15"/>
  <c r="H17" i="15"/>
  <c r="K17" i="15"/>
  <c r="H19" i="15"/>
  <c r="K19" i="15"/>
  <c r="H21" i="15"/>
  <c r="K21" i="15"/>
  <c r="H12" i="15"/>
  <c r="K12" i="15"/>
  <c r="H14" i="15"/>
  <c r="K14" i="15"/>
  <c r="H16" i="15"/>
  <c r="K16" i="15"/>
  <c r="H18" i="15"/>
  <c r="K18" i="15"/>
  <c r="E124" i="15"/>
  <c r="K124" i="15"/>
  <c r="E122" i="15"/>
  <c r="K122" i="15"/>
  <c r="E121" i="15"/>
  <c r="K121" i="15"/>
  <c r="E118" i="15"/>
  <c r="K118" i="15"/>
  <c r="E117" i="15"/>
  <c r="K117" i="15"/>
  <c r="E116" i="15"/>
  <c r="K116" i="15"/>
  <c r="E115" i="15"/>
  <c r="K115" i="15"/>
  <c r="E114" i="15"/>
  <c r="K114" i="15"/>
  <c r="E113" i="15"/>
  <c r="K113" i="15"/>
  <c r="E112" i="15"/>
  <c r="K112" i="15"/>
  <c r="E111" i="15"/>
  <c r="K111" i="15"/>
  <c r="E109" i="15"/>
  <c r="K109" i="15"/>
  <c r="E108" i="15"/>
  <c r="K108" i="15"/>
  <c r="E107" i="15"/>
  <c r="K107" i="15"/>
  <c r="E103" i="15"/>
  <c r="K103" i="15"/>
  <c r="E102" i="15"/>
  <c r="K102" i="15"/>
  <c r="E101" i="15"/>
  <c r="K101" i="15"/>
  <c r="E100" i="15"/>
  <c r="K100" i="15"/>
  <c r="E99" i="15"/>
  <c r="K99" i="15"/>
  <c r="E98" i="15"/>
  <c r="K98" i="15"/>
  <c r="E97" i="15"/>
  <c r="K97" i="15"/>
  <c r="E95" i="15"/>
  <c r="K95" i="15"/>
  <c r="E94" i="15"/>
  <c r="K94" i="15"/>
  <c r="E93" i="15"/>
  <c r="K93" i="15"/>
  <c r="E87" i="15"/>
  <c r="K87" i="15"/>
  <c r="E86" i="15"/>
  <c r="K86" i="15"/>
  <c r="E85" i="15"/>
  <c r="K85" i="15"/>
  <c r="E82" i="15"/>
  <c r="K82" i="15"/>
  <c r="E81" i="15"/>
  <c r="K81" i="15"/>
  <c r="E80" i="15"/>
  <c r="K80" i="15"/>
  <c r="E79" i="15"/>
  <c r="K79" i="15"/>
  <c r="E78" i="15"/>
  <c r="K78" i="15"/>
  <c r="E77" i="15"/>
  <c r="K77" i="15"/>
  <c r="E76" i="15"/>
  <c r="K76" i="15"/>
  <c r="E75" i="15"/>
  <c r="K75" i="15"/>
  <c r="E74" i="15"/>
  <c r="K74" i="15"/>
  <c r="E73" i="15"/>
  <c r="K73" i="15"/>
  <c r="E72" i="15"/>
  <c r="K72" i="15"/>
  <c r="E71" i="15"/>
  <c r="K71" i="15"/>
  <c r="E70" i="15"/>
  <c r="K70" i="15"/>
  <c r="E69" i="15"/>
  <c r="K69" i="15"/>
  <c r="E68" i="15"/>
  <c r="K68" i="15"/>
  <c r="E67" i="15"/>
  <c r="K67" i="15"/>
  <c r="E66" i="15"/>
  <c r="K66" i="15"/>
  <c r="E65" i="15"/>
  <c r="K65" i="15"/>
  <c r="E64" i="15"/>
  <c r="K64" i="15"/>
  <c r="E63" i="15"/>
  <c r="K63" i="15"/>
  <c r="E62" i="15"/>
  <c r="K62" i="15"/>
  <c r="E61" i="15"/>
  <c r="K61" i="15"/>
  <c r="E60" i="15"/>
  <c r="K60" i="15"/>
  <c r="E59" i="15"/>
  <c r="K59" i="15"/>
  <c r="E58" i="15"/>
  <c r="K58" i="15"/>
  <c r="E57" i="15"/>
  <c r="K57" i="15"/>
  <c r="E56" i="15"/>
  <c r="K56" i="15"/>
  <c r="E53" i="15"/>
  <c r="K53" i="15"/>
  <c r="E50" i="15"/>
  <c r="K50" i="15"/>
  <c r="E48" i="15"/>
  <c r="K48" i="15"/>
  <c r="E45" i="15"/>
  <c r="K45" i="15"/>
  <c r="E44" i="15"/>
  <c r="K44" i="15"/>
  <c r="E43" i="15"/>
  <c r="K43" i="15"/>
  <c r="E42" i="15"/>
  <c r="K42" i="15"/>
  <c r="E41" i="15"/>
  <c r="K41" i="15"/>
  <c r="E40" i="15"/>
  <c r="K40" i="15"/>
  <c r="E39" i="15"/>
  <c r="K39" i="15"/>
  <c r="E37" i="15"/>
  <c r="K37" i="15"/>
  <c r="E36" i="15"/>
  <c r="K36" i="15"/>
  <c r="E33" i="15"/>
  <c r="K33" i="15"/>
  <c r="E32" i="15"/>
  <c r="K32" i="15"/>
  <c r="E30" i="15"/>
  <c r="K30" i="15"/>
  <c r="E29" i="15"/>
  <c r="K29" i="15"/>
  <c r="E27" i="15"/>
  <c r="K27" i="15"/>
  <c r="E26" i="15"/>
  <c r="K26" i="15"/>
  <c r="E25" i="15"/>
  <c r="K25" i="15"/>
  <c r="E24" i="15"/>
  <c r="K24" i="15"/>
  <c r="E11" i="14"/>
  <c r="E21" i="9"/>
  <c r="E20" i="9"/>
  <c r="E19" i="9"/>
  <c r="E18" i="9"/>
  <c r="E17" i="9"/>
  <c r="E15" i="9"/>
  <c r="E13" i="9"/>
  <c r="E113" i="8"/>
  <c r="E111" i="8"/>
  <c r="E50" i="8"/>
  <c r="E48" i="8"/>
  <c r="E44" i="8"/>
  <c r="E41" i="8"/>
  <c r="E40" i="8"/>
  <c r="E39" i="8"/>
  <c r="E37" i="8"/>
  <c r="E13" i="8" s="1"/>
  <c r="E36" i="8"/>
  <c r="E34" i="8"/>
  <c r="E33" i="8"/>
  <c r="E26" i="8"/>
  <c r="E25" i="8"/>
  <c r="E23" i="8"/>
  <c r="E22" i="8"/>
  <c r="E20" i="8"/>
  <c r="E19" i="8"/>
  <c r="E19" i="7"/>
  <c r="E17" i="7"/>
  <c r="E16" i="7"/>
  <c r="E15" i="7"/>
  <c r="E12" i="7"/>
  <c r="E62" i="6"/>
  <c r="E61" i="6"/>
  <c r="E60" i="6"/>
  <c r="E59" i="6"/>
  <c r="E44" i="6"/>
  <c r="E43" i="6"/>
  <c r="E42" i="6"/>
  <c r="E41" i="6"/>
  <c r="E40" i="6"/>
  <c r="E38" i="6"/>
  <c r="E37" i="6"/>
  <c r="E29" i="6"/>
  <c r="E28" i="6"/>
  <c r="E27" i="6"/>
  <c r="E33" i="6"/>
  <c r="E32" i="6"/>
  <c r="E30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6" i="8" l="1"/>
  <c r="E15" i="8"/>
  <c r="E12" i="8"/>
</calcChain>
</file>

<file path=xl/sharedStrings.xml><?xml version="1.0" encoding="utf-8"?>
<sst xmlns="http://schemas.openxmlformats.org/spreadsheetml/2006/main" count="1589" uniqueCount="1172">
  <si>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</si>
  <si>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</si>
  <si>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</si>
  <si>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</si>
  <si>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</si>
  <si>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</si>
  <si>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</si>
  <si>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</si>
  <si>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</si>
  <si>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</si>
  <si>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</si>
  <si>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</si>
  <si>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</si>
  <si>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</si>
  <si>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</si>
  <si>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</si>
  <si>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</si>
  <si>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</si>
  <si>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</si>
  <si>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</si>
  <si>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</si>
  <si>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4.2.1.2</t>
  </si>
  <si>
    <t>4.2.3.2.</t>
  </si>
  <si>
    <t>4.2.4.2.</t>
  </si>
  <si>
    <t>эзофазогастродуоденоскопия (сложная)</t>
  </si>
  <si>
    <t>4.2.7.2.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</si>
  <si>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</si>
  <si>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</si>
  <si>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</si>
  <si>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</si>
  <si>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</si>
  <si>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</si>
  <si>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</si>
  <si>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</si>
  <si>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</si>
  <si>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</si>
  <si>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</si>
  <si>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</si>
  <si>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</si>
  <si>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</si>
  <si>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</si>
  <si>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</si>
  <si>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</si>
  <si>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</si>
  <si>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</si>
  <si>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</si>
  <si>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</si>
  <si>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</si>
  <si>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</si>
  <si>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</si>
  <si>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</si>
  <si>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</si>
  <si>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</si>
  <si>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</si>
  <si>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</si>
  <si>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</si>
  <si>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</si>
  <si>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</si>
  <si>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</si>
  <si>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</si>
  <si>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</si>
  <si>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</si>
  <si>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</si>
  <si>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</si>
  <si>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</si>
  <si>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</si>
  <si>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</si>
  <si>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</si>
  <si>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</si>
  <si>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</si>
  <si>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</si>
  <si>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</si>
  <si>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</si>
  <si>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</si>
  <si>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</si>
  <si>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</si>
  <si>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рентгенография височно-челюстного состава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</si>
  <si>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</si>
  <si>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</si>
  <si>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</si>
  <si>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</si>
  <si>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</si>
  <si>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</si>
  <si>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</si>
  <si>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</si>
  <si>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</si>
  <si>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</si>
  <si>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</si>
  <si>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</si>
  <si>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</si>
  <si>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</si>
  <si>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</si>
  <si>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</si>
  <si>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</si>
  <si>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</si>
  <si>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</si>
  <si>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</si>
  <si>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1.1.6</t>
  </si>
  <si>
    <t>заочная консультация по предоставленным рентгенограммам с оформлением протокола</t>
  </si>
  <si>
    <t>1.1.4.</t>
  </si>
  <si>
    <t>рентгенологические исследования применяемые в урологии и гиникологии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</si>
  <si>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</si>
  <si>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</si>
  <si>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</si>
  <si>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</si>
  <si>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</si>
  <si>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</si>
  <si>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</si>
  <si>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</si>
  <si>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</si>
  <si>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</si>
  <si>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</si>
  <si>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</si>
  <si>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</si>
  <si>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</si>
  <si>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</si>
  <si>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r>
      <rPr>
        <b/>
        <sz val="11"/>
        <color theme="1"/>
        <rFont val="Times New Roman"/>
        <family val="1"/>
        <charset val="204"/>
      </rPr>
      <t>лицевого черепа</t>
    </r>
    <r>
      <rPr>
        <sz val="11"/>
        <color theme="1"/>
        <rFont val="Times New Roman"/>
        <family val="1"/>
        <charset val="204"/>
      </rPr>
      <t xml:space="preserve"> с контрастным усилением</t>
    </r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</si>
  <si>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</si>
  <si>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</si>
  <si>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</si>
  <si>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</si>
  <si>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</si>
  <si>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</si>
  <si>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</si>
  <si>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</si>
  <si>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</si>
  <si>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</si>
  <si>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</si>
  <si>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</si>
  <si>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</si>
  <si>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</si>
  <si>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</si>
  <si>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</si>
  <si>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</si>
  <si>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</si>
  <si>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</si>
  <si>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</si>
  <si>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</si>
  <si>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</si>
  <si>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</si>
  <si>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</si>
  <si>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</si>
  <si>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</si>
  <si>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</si>
  <si>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</si>
  <si>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</si>
  <si>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</si>
  <si>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</si>
  <si>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</si>
  <si>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</si>
  <si>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</si>
  <si>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</si>
  <si>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</si>
  <si>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</si>
  <si>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</si>
  <si>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</si>
  <si>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</si>
  <si>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</si>
  <si>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</si>
  <si>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</si>
  <si>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</si>
  <si>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</si>
  <si>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</si>
  <si>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</si>
  <si>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</si>
  <si>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</si>
  <si>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</si>
  <si>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</si>
  <si>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</si>
  <si>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</si>
  <si>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</si>
  <si>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</si>
  <si>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</si>
  <si>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</si>
  <si>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</si>
  <si>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матка и придатки смочевым пузырем (трансабдомиально)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</si>
  <si>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</si>
  <si>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</si>
  <si>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</si>
  <si>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</si>
  <si>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</si>
  <si>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</si>
  <si>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</si>
  <si>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лимфатические узлы (одна облась с обеих сторон)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</si>
  <si>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</si>
  <si>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</si>
  <si>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</si>
  <si>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</si>
  <si>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</si>
  <si>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</si>
  <si>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</si>
  <si>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Специальные ультрозвуковые исследования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</si>
  <si>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</si>
  <si>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</si>
  <si>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</si>
  <si>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</si>
  <si>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</si>
  <si>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</si>
  <si>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</si>
  <si>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</si>
  <si>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</si>
  <si>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</si>
  <si>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</si>
  <si>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Стоимость за услугу без НДС, руб.</t>
  </si>
  <si>
    <t>пипетирование:</t>
  </si>
  <si>
    <t>стеклянными пипетками</t>
  </si>
  <si>
    <t>полуавтоматическими дозаторами</t>
  </si>
  <si>
    <t>автоматическими дозаторами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</si>
  <si>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</si>
  <si>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</si>
  <si>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</si>
  <si>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обнаружение белка:</t>
  </si>
  <si>
    <t>с сульфосалициловой кислотой</t>
  </si>
  <si>
    <t>определение белка с сульфосалициловой кислотой</t>
  </si>
  <si>
    <t>обнаружение кетоновых тел экспресс-тестом</t>
  </si>
  <si>
    <t>подсчет количества форменных элементов методом Нечипоренко</t>
  </si>
  <si>
    <t>определение концентрационной способности почек по Зимницкому</t>
  </si>
  <si>
    <t>Гематологические исследования:</t>
  </si>
  <si>
    <t>Биохимические исследования:</t>
  </si>
  <si>
    <t>определение глюкозы в сыворотке крови ферментативным методом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</si>
  <si>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</si>
  <si>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</si>
  <si>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</si>
  <si>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</si>
  <si>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</si>
  <si>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</si>
  <si>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</si>
  <si>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СА-19/9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</si>
  <si>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</si>
  <si>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</si>
  <si>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</si>
  <si>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</si>
  <si>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</si>
  <si>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</si>
  <si>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</si>
  <si>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</si>
  <si>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</si>
  <si>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КФК Креатинкиназа</t>
  </si>
  <si>
    <t>Креатинин</t>
  </si>
  <si>
    <t>Лактадегидрогенеза</t>
  </si>
  <si>
    <t>магний</t>
  </si>
  <si>
    <t>мочевая кислота</t>
  </si>
  <si>
    <t>мочевина</t>
  </si>
  <si>
    <t>общий белок</t>
  </si>
  <si>
    <t>Сывороточное железо</t>
  </si>
  <si>
    <t>Триглицериды</t>
  </si>
  <si>
    <t>Фосфор неорганический</t>
  </si>
  <si>
    <t>Холестерин</t>
  </si>
  <si>
    <t>Щелочная кислота</t>
  </si>
  <si>
    <t>ЛПВП холестирол</t>
  </si>
  <si>
    <t>Исследования состояния гемостаза:</t>
  </si>
  <si>
    <t>Иммунологические исследования:</t>
  </si>
  <si>
    <t>в венозной крови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</si>
  <si>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</si>
  <si>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</si>
  <si>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</si>
  <si>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</si>
  <si>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</si>
  <si>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</si>
  <si>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Отдельные операции:</t>
  </si>
  <si>
    <t>1.2.</t>
  </si>
  <si>
    <t>1.4.</t>
  </si>
  <si>
    <t>1.5.</t>
  </si>
  <si>
    <t>2.1.</t>
  </si>
  <si>
    <t>2.1.1.</t>
  </si>
  <si>
    <t>2.1.2.</t>
  </si>
  <si>
    <t>2.1.3.</t>
  </si>
  <si>
    <t>2.1.3.2.</t>
  </si>
  <si>
    <t>2.1.4.1.</t>
  </si>
  <si>
    <t>2.1.6.</t>
  </si>
  <si>
    <t>микроскопическое исследование осадка: в норме</t>
  </si>
  <si>
    <t>микроскопическое исследование осадка: при патологии (белок в моче)</t>
  </si>
  <si>
    <t>2.1.11.</t>
  </si>
  <si>
    <t>2.2.</t>
  </si>
  <si>
    <t>3.1.</t>
  </si>
  <si>
    <t>3.2.</t>
  </si>
  <si>
    <t>5.</t>
  </si>
  <si>
    <t>5.1.</t>
  </si>
  <si>
    <t>5.2.</t>
  </si>
  <si>
    <t>6.</t>
  </si>
  <si>
    <t>7.</t>
  </si>
  <si>
    <t>7.1.1.</t>
  </si>
  <si>
    <t>7.1.2.</t>
  </si>
  <si>
    <t>7.1.</t>
  </si>
  <si>
    <t>7.3.</t>
  </si>
  <si>
    <t>7.3.1.</t>
  </si>
  <si>
    <t>2.</t>
  </si>
  <si>
    <t>Стоимость за медикаменты и материалы, руб.</t>
  </si>
  <si>
    <t>4.2.</t>
  </si>
  <si>
    <t>4.3.</t>
  </si>
  <si>
    <t>4.4.</t>
  </si>
  <si>
    <t>4.5.</t>
  </si>
  <si>
    <t>4.6.</t>
  </si>
  <si>
    <t>4.7.</t>
  </si>
  <si>
    <t>Доплата за пребывание в палате повышенной конфортности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</si>
  <si>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</si>
  <si>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</si>
  <si>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</si>
  <si>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</si>
  <si>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</si>
  <si>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</si>
  <si>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</si>
  <si>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</si>
  <si>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</si>
  <si>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</si>
  <si>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</si>
  <si>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</si>
  <si>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</si>
  <si>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C-реактивный белок</t>
  </si>
  <si>
    <t>Ревматоидный фактор</t>
  </si>
  <si>
    <t>Антистрептолизин О</t>
  </si>
  <si>
    <t>2.4.11.</t>
  </si>
  <si>
    <t>эхокардиография (М+В режим+ доплер+цветное картирование+тканевая доплерография)</t>
  </si>
  <si>
    <t>1.1.7.20.7.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</si>
  <si>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</si>
  <si>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</si>
  <si>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</si>
  <si>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4-е онкологическое лечебно-диагностическое отделение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</si>
  <si>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</si>
  <si>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</si>
  <si>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</si>
  <si>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</si>
  <si>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</si>
  <si>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</si>
  <si>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</si>
  <si>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</si>
  <si>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</si>
  <si>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</si>
  <si>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</si>
  <si>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</si>
  <si>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</si>
  <si>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</si>
  <si>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</si>
  <si>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</si>
  <si>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</si>
  <si>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</si>
  <si>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</si>
  <si>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Наименование услуги</t>
  </si>
  <si>
    <t>Одностороннее ксерокопирование на лист формата А4</t>
  </si>
  <si>
    <t>Двухстороннее ксерокопирование на лист формата А4</t>
  </si>
  <si>
    <t>1 стр.</t>
  </si>
  <si>
    <t>2 стр.</t>
  </si>
  <si>
    <t>Единица измерения</t>
  </si>
  <si>
    <t>оплачивается дополнительно по факту совершения операции</t>
  </si>
  <si>
    <t>Биохимический анализ крови (липидный спектр)</t>
  </si>
  <si>
    <t>Биохимический анализ крови (атеросклеротическая программа)</t>
  </si>
  <si>
    <t>Биохимический анализ крови (печеночная программа)</t>
  </si>
  <si>
    <t>Биохимический анализ крови (почечно-печеночная программа)</t>
  </si>
  <si>
    <t>Удаление доброкачественных опухолей вульвы и влагалища</t>
  </si>
  <si>
    <t>Циркумцизия (Круговое иссечение крайней плоти)</t>
  </si>
  <si>
    <t>Удаление доброкачественных опухолей наружных половых органов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</si>
  <si>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</si>
  <si>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</si>
  <si>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</si>
  <si>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</si>
  <si>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</si>
  <si>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</si>
  <si>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</si>
  <si>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</si>
  <si>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Радиологическое отделение</t>
  </si>
  <si>
    <t>7.1</t>
  </si>
  <si>
    <t>7.2</t>
  </si>
  <si>
    <t>Резекция почки</t>
  </si>
  <si>
    <t>Введение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</si>
  <si>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</si>
  <si>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</si>
  <si>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1.1</t>
  </si>
  <si>
    <t>1.3</t>
  </si>
  <si>
    <t>1.4</t>
  </si>
  <si>
    <t>1.5</t>
  </si>
  <si>
    <t>1.6</t>
  </si>
  <si>
    <t>1.7</t>
  </si>
  <si>
    <t>1.8</t>
  </si>
  <si>
    <t>2.2</t>
  </si>
  <si>
    <t>2.3</t>
  </si>
  <si>
    <t>3.2</t>
  </si>
  <si>
    <t>3.3</t>
  </si>
  <si>
    <t>3.4</t>
  </si>
  <si>
    <t>3.5</t>
  </si>
  <si>
    <t>3.6</t>
  </si>
  <si>
    <t>3.7</t>
  </si>
  <si>
    <t>3.8</t>
  </si>
  <si>
    <t>Манипуляции хирургические и общего назначения</t>
  </si>
  <si>
    <t>4.1</t>
  </si>
  <si>
    <t>4.2.12.2</t>
  </si>
  <si>
    <t>5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</si>
  <si>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</si>
  <si>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</si>
  <si>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</si>
  <si>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</si>
  <si>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</si>
  <si>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</si>
  <si>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</si>
  <si>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</si>
  <si>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</si>
  <si>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И. А. Слижикова</t>
  </si>
  <si>
    <t>Тереотропный гормон (высокочувствительный) ТТГ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</si>
  <si>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</si>
  <si>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</si>
  <si>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</si>
  <si>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Итого за услугу, бел. руб.</t>
  </si>
  <si>
    <t>Стоимость за медикаменты и материалы, бел.руб.</t>
  </si>
  <si>
    <t>Стоимость за услугу без НДС, бел.руб.</t>
  </si>
  <si>
    <t>Итого за услугу с НДС, бел. руб.</t>
  </si>
  <si>
    <t>Цистолитотомия</t>
  </si>
  <si>
    <t>Цистолитотомия с эпицистостомией</t>
  </si>
  <si>
    <t>"_01_"___июля____2017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</si>
  <si>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исследованиям,</t>
    </r>
    <r>
      <rPr>
        <sz val="12"/>
        <color theme="1"/>
        <rFont val="Times New Roman"/>
        <family val="1"/>
        <charset val="204"/>
      </rPr>
      <t xml:space="preserve"> осуществляемым при отсутствии медицинских показаний (по желанию пациента)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01.07.2017г.</t>
    </r>
  </si>
  <si>
    <t>Удаление подкожноимплантируемой порт-системы</t>
  </si>
  <si>
    <t xml:space="preserve">с личным контрастом </t>
  </si>
  <si>
    <t>прием и регистрация проб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</si>
  <si>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 - МНО)</t>
  </si>
  <si>
    <t>1.4.1.</t>
  </si>
  <si>
    <t>из пальца для всего спектра гематологических исследований в понятии «общий анализ крови»</t>
  </si>
  <si>
    <t>1.4.2.</t>
  </si>
  <si>
    <t>обработка крови для получения:</t>
  </si>
  <si>
    <t>сыворотки</t>
  </si>
  <si>
    <t>плазмы</t>
  </si>
  <si>
    <t>1.5.1.</t>
  </si>
  <si>
    <t>1.5.2.</t>
  </si>
  <si>
    <t>Общеклинические лабораторные исследования:</t>
  </si>
  <si>
    <t>исследование мочи мануальными методами:</t>
  </si>
  <si>
    <t>2.1.9.1.</t>
  </si>
  <si>
    <t>2.1.9.2.</t>
  </si>
  <si>
    <t>2.1.10.</t>
  </si>
  <si>
    <t xml:space="preserve">исследования крови:приготовление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</si>
  <si>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 xml:space="preserve">микроскопический (морфологический) анализ клеток в препарате периферической крови с описанием форменных элементов (визуальная микроскопическое исследование):без патологии
</t>
  </si>
  <si>
    <t>3.1.2.1.</t>
  </si>
  <si>
    <t>3.1.11.2.1</t>
  </si>
  <si>
    <t>исследование пробы крови с использованием гематологических анализаторов:с ручной подачей образцов</t>
  </si>
  <si>
    <t>определение скорости оседания эритроцитов:неавтоматизированным методом</t>
  </si>
  <si>
    <t>3.1.12.1.</t>
  </si>
  <si>
    <t>Исследование крови:исследование сыворотки (плазмы) крови:проведение исследований с использованием одноканальных биохимических фотометров:</t>
  </si>
  <si>
    <t>5.1.1.1.</t>
  </si>
  <si>
    <t>5.1.1.1.7</t>
  </si>
  <si>
    <t>5.1.1.1.18.3.</t>
  </si>
  <si>
    <t>определение общего кальция: с Арсеназо III</t>
  </si>
  <si>
    <t xml:space="preserve">проведение исследований с использованием многоканальных биохимических автоанализаторов:средней производительности (производительность - от 100 до 300 исследований в час):с неавтоматизированной регистрацией результатов исследований
</t>
  </si>
  <si>
    <t>5.1.1.3.2.1.</t>
  </si>
  <si>
    <t>5.1.1.3.2.1.1</t>
  </si>
  <si>
    <t>5.1.1.3.2.1.2</t>
  </si>
  <si>
    <t>5.1.1.3.2.1.3</t>
  </si>
  <si>
    <t>5.1.1.3.2.1.4</t>
  </si>
  <si>
    <t>5.1.1.3.2.1.5</t>
  </si>
  <si>
    <t>5.1.1.3.2.1.6</t>
  </si>
  <si>
    <t>5.1.1.3.2.1.7</t>
  </si>
  <si>
    <t>5.1.1.3.2.1.8</t>
  </si>
  <si>
    <t>5.1.1.3.2.1.9</t>
  </si>
  <si>
    <t>5.1.1.3.2.1.10</t>
  </si>
  <si>
    <t>5.1.1.3.2.1.11</t>
  </si>
  <si>
    <t>5.1.1.3.2.1.12</t>
  </si>
  <si>
    <t>5.1.1.3.2.1.13</t>
  </si>
  <si>
    <t>5.1.1.3.2.1.14</t>
  </si>
  <si>
    <t>5.1.1.3.2.1.15</t>
  </si>
  <si>
    <t>5.1.1.3.2.1.16</t>
  </si>
  <si>
    <t>5.1.1.3.2.1.17</t>
  </si>
  <si>
    <t>5.1.1.3.2.1.18</t>
  </si>
  <si>
    <t>5.1.1.3.2.1.19</t>
  </si>
  <si>
    <t>5.1.1.3.2.1.20</t>
  </si>
  <si>
    <t>5.1.1.3.2.1.21</t>
  </si>
  <si>
    <t>5.1.1.3.2.1.22</t>
  </si>
  <si>
    <t>5.1.1.3.2.1.23</t>
  </si>
  <si>
    <t>5.1.1.3.2.1.24</t>
  </si>
  <si>
    <t>5.1.1.3.2.1.25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</si>
  <si>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</si>
  <si>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</si>
  <si>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исследование цельной крови:определение показателей кислотно-основного состояния крови посредством автоматических анализаторов (1 проба)</t>
  </si>
  <si>
    <t>5.1.2.2.</t>
  </si>
  <si>
    <t>6.1.1.2.</t>
  </si>
  <si>
    <t xml:space="preserve">отдельные манипуляции, калибровка и контроль качества исследований:обработка венозной крови для получения плазмы:бестромбоцитарной
</t>
  </si>
  <si>
    <t xml:space="preserve">исследования вторичного плазменного гемостаза:проведение исследований с помощью полуавтоматических оптико-механических анализаторов гемостаза:определение активированного частичного тромбопластинового времени (далее - АЧТВ)
</t>
  </si>
  <si>
    <t>6.3.2.2.1.1.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</si>
  <si>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</si>
  <si>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6.3.2.2.1.3.</t>
  </si>
  <si>
    <t xml:space="preserve">проведение исследований с помощью термостата с прозрачными стенками (далее - ТПС):определение содержания фибриногена в плазме крови:весовым методом по Рутберг
</t>
  </si>
  <si>
    <t>6.3.2.4.4.2.</t>
  </si>
  <si>
    <t>пробоподготовка1</t>
  </si>
  <si>
    <t>полуавтоматизированный анализ</t>
  </si>
  <si>
    <t xml:space="preserve">Определение гормонов:  </t>
  </si>
  <si>
    <t>метод ИФА (гормоны; онкомаркеры в биологических жидкостях):</t>
  </si>
  <si>
    <t>Определение онкомаркеров</t>
  </si>
  <si>
    <t>определение альфа- фетопротеина (АФП)</t>
  </si>
  <si>
    <t>определение хорионического гонадотропина (ХГ)</t>
  </si>
  <si>
    <t>иммунохимический метод посредством автоматических систем закрытого типа средней и высокой производительности (гормоны; онкомаркеры в биологических жидкостях):</t>
  </si>
  <si>
    <t xml:space="preserve">неавтоматизированная регистрация результатов исследования
</t>
  </si>
  <si>
    <t>Определение гормонов</t>
  </si>
  <si>
    <t>7.5.</t>
  </si>
  <si>
    <t>Иммуногематология:</t>
  </si>
  <si>
    <t>7.5.1.</t>
  </si>
  <si>
    <t>7.5.1.2</t>
  </si>
  <si>
    <t>определение групп крови по системе АВ0 с использованием изогемагглютинирующих сывороток:</t>
  </si>
  <si>
    <t>7.5.2.2.</t>
  </si>
  <si>
    <t>определение групп крови по системе АВ0 перекрестным способом с использованием изогемагглютинирующих сывороток и стандартных эритроцитов: в венозной крови</t>
  </si>
  <si>
    <t>7.5.4.</t>
  </si>
  <si>
    <t>определение резус-фактора экспресс-методом в пробирках без подогрева:</t>
  </si>
  <si>
    <t>7.5.4.2.</t>
  </si>
  <si>
    <t>7.5.5.</t>
  </si>
  <si>
    <t>7.5.6.</t>
  </si>
  <si>
    <t xml:space="preserve">выявление неполных аллоиммунных антиэритроцитарных антител методом конглютинации с применением 10 %-го раствора желатина
</t>
  </si>
  <si>
    <t>определение полных антител в реакции агглютинации в солевой среде</t>
  </si>
  <si>
    <t>Биохимический анализ крови (почечная программа)</t>
  </si>
  <si>
    <t>А.А. Колпакова</t>
  </si>
  <si>
    <t>3.3.</t>
  </si>
  <si>
    <t>8-ое онкологическое хирургическое  отделение</t>
  </si>
  <si>
    <t>1-е онкологическое хирургическое (торакальное) отделение</t>
  </si>
  <si>
    <t>7.3</t>
  </si>
  <si>
    <t>7.4</t>
  </si>
  <si>
    <t>8.1</t>
  </si>
  <si>
    <t>8.2</t>
  </si>
  <si>
    <t>Предоставление холодильной камеры для хранения тела (останков) умершего для иностранных граждан (1 час)</t>
  </si>
  <si>
    <t>Предоставление холодильной камеры для хранения тела (останков) умершего                     (1 час)</t>
  </si>
  <si>
    <t>экскреторная урография с контрастным веществом Томогексол 300мг/20мл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</si>
  <si>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</si>
  <si>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</si>
  <si>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</si>
  <si>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</si>
  <si>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</si>
  <si>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</si>
  <si>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</si>
  <si>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</si>
  <si>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</si>
  <si>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</si>
  <si>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</si>
  <si>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</si>
  <si>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</si>
  <si>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</si>
  <si>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</si>
  <si>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Бритье</t>
  </si>
  <si>
    <t>Стрижка коротких волос</t>
  </si>
  <si>
    <t>Стрижка длинных волос</t>
  </si>
  <si>
    <t>Укладка коротких волос</t>
  </si>
  <si>
    <t>Укладка длинных волос</t>
  </si>
  <si>
    <t>Стрижка и очистка ногтей</t>
  </si>
  <si>
    <t>Гримирование (мужчина)</t>
  </si>
  <si>
    <t>Гримирование (женщина)</t>
  </si>
  <si>
    <t>Стрижка усов, бороды</t>
  </si>
  <si>
    <t>Покраска ногтей на руках</t>
  </si>
  <si>
    <t>Вложение зубных протезов</t>
  </si>
  <si>
    <t>Укладывание в гроб тела умершего до 90 кг</t>
  </si>
  <si>
    <t>Укладывание в гроб тела умершего свыше 90 кг</t>
  </si>
  <si>
    <t>Выдача тела умершего (после хранения в холодильной камере)</t>
  </si>
  <si>
    <t>Иммуногистохимическое исследование</t>
  </si>
  <si>
    <t>Консультация готовых гистологических препаратов (1 стекло)</t>
  </si>
  <si>
    <t>Исследование биопсийного и операционного материала (1 кусочек)</t>
  </si>
  <si>
    <t>Санитарная обработка тела умершего</t>
  </si>
  <si>
    <t>Парикмахерские и косметологические услуги</t>
  </si>
  <si>
    <t>Укладка в гроб тела умершего</t>
  </si>
  <si>
    <t xml:space="preserve">Снятие одежды с тела умершего </t>
  </si>
  <si>
    <t>Предоставление холодильной камеры для хранение тела (останков) умершегопо ул.Ак.Павлова, 2а (1 час)</t>
  </si>
  <si>
    <t>Выдача и хранение тела умершего</t>
  </si>
  <si>
    <t>оплачиваются дополнительно по факту</t>
  </si>
  <si>
    <t>________________С.А. Батовский</t>
  </si>
  <si>
    <t>________________С.А.Батовский</t>
  </si>
  <si>
    <t>Пункция брюшной полости (лапароцентез)</t>
  </si>
  <si>
    <t>3.4.</t>
  </si>
  <si>
    <t>7.5</t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</si>
  <si>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</si>
  <si>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</si>
  <si>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Забор крови из вены+регистрация</t>
  </si>
  <si>
    <t>Экспресс-тест на антитела SARS-cov2 (IgM, IgG)</t>
  </si>
  <si>
    <t>Программа ранней диагностики инсультов</t>
  </si>
  <si>
    <t>МР-холангио-панкреатография</t>
  </si>
  <si>
    <t>МР-миелография</t>
  </si>
  <si>
    <t>Трепан-биопсия предстательной железы под контролем-ТРУЗИ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</si>
  <si>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</si>
  <si>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</si>
  <si>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</si>
  <si>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Взятие биопсии опухоли вульвы</t>
  </si>
  <si>
    <t>Удаление кисты бартолиниевой железы</t>
  </si>
  <si>
    <t>Видеоассистированное (VATS) удаление опухоли легкого, средостения, плевры, пищевода</t>
  </si>
  <si>
    <t>Удаление опухоли легкого, средостения, пищевода, плевры (полостная операция)</t>
  </si>
  <si>
    <t>ВТС (видеоторакоскопия), биопсия опухоли легкого, плевры, средостения, пищевода</t>
  </si>
  <si>
    <t>Удаление образования кожи</t>
  </si>
  <si>
    <t>1 онкологическое хирургическое отделение</t>
  </si>
  <si>
    <t>4 онкологическое лечебно-диагностическое отделение</t>
  </si>
  <si>
    <t>3 онкологическое хирургическое отделение</t>
  </si>
  <si>
    <t>4</t>
  </si>
  <si>
    <t>4.2</t>
  </si>
  <si>
    <t>4.3</t>
  </si>
  <si>
    <t>Удаление образования кожи электрокоагуляцией</t>
  </si>
  <si>
    <t>Удаление образования мягких тканей</t>
  </si>
  <si>
    <t>Операции в амбулаторных условиях</t>
  </si>
  <si>
    <t>8</t>
  </si>
  <si>
    <t>8.3</t>
  </si>
  <si>
    <t>8.4</t>
  </si>
  <si>
    <t>8.5</t>
  </si>
  <si>
    <t>8.6</t>
  </si>
  <si>
    <t>8.7</t>
  </si>
  <si>
    <t>на высокопольных магнитно-резонасных томографах (с мощностью 1,5 Т):</t>
  </si>
  <si>
    <t>1.1.4.2</t>
  </si>
  <si>
    <t>1.1.4.3</t>
  </si>
  <si>
    <t>1.1.4.4</t>
  </si>
  <si>
    <t>1.1.4.5</t>
  </si>
  <si>
    <t>1.1.4.6</t>
  </si>
  <si>
    <t>1.1.4.7</t>
  </si>
  <si>
    <t>1.1.4.8</t>
  </si>
  <si>
    <t>1.1.4.9.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</si>
  <si>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</si>
  <si>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</si>
  <si>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</si>
  <si>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</si>
  <si>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</si>
  <si>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</si>
  <si>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</si>
  <si>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</si>
  <si>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</si>
  <si>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</si>
  <si>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</si>
  <si>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</si>
  <si>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</si>
  <si>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</si>
  <si>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</si>
  <si>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</si>
  <si>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</si>
  <si>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</si>
  <si>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</si>
  <si>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</si>
  <si>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</si>
  <si>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</si>
  <si>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</si>
  <si>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</t>
  </si>
  <si>
    <t>1.33.</t>
  </si>
  <si>
    <t>1.34.</t>
  </si>
  <si>
    <t>1.35.</t>
  </si>
  <si>
    <t>1.36.</t>
  </si>
  <si>
    <t>1.37.</t>
  </si>
  <si>
    <t>оплачивается дополнительно по факту совершения услуги</t>
  </si>
  <si>
    <r>
      <t xml:space="preserve">КТ- ангиография </t>
    </r>
    <r>
      <rPr>
        <sz val="11"/>
        <color theme="1"/>
        <rFont val="Times New Roman"/>
        <family val="1"/>
        <charset val="204"/>
      </rPr>
      <t>с контрастным усилением</t>
    </r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</si>
  <si>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</si>
  <si>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ПРИМЕЧАНИЕ: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</si>
  <si>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</si>
  <si>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>Дополнительные расходные материалы:</t>
  </si>
  <si>
    <t xml:space="preserve">Бахилы одноразовые </t>
  </si>
  <si>
    <t>4.2. Эндоскопические лечебно-диагностические процедуры и  операции</t>
  </si>
  <si>
    <t>"____"__________20___ г.</t>
  </si>
  <si>
    <t>2.3.</t>
  </si>
  <si>
    <t>7.6</t>
  </si>
  <si>
    <t>2.4.</t>
  </si>
  <si>
    <t>Итого за услугу, бел.руб.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</si>
  <si>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клинико-диагностических исследований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 на 01.10.2021</t>
    </r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</si>
  <si>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</si>
  <si>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</si>
  <si>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</si>
  <si>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</si>
  <si>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</si>
  <si>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4.1.1.1.</t>
  </si>
  <si>
    <t>4.1.8.1.</t>
  </si>
  <si>
    <t>4.1.12.1.</t>
  </si>
  <si>
    <t>4.2.3.1.</t>
  </si>
  <si>
    <t>4.1.14.1.</t>
  </si>
  <si>
    <t>Дилатация балонная пищевода</t>
  </si>
  <si>
    <t>Отдельные манипуляции:</t>
  </si>
  <si>
    <t>1.3.</t>
  </si>
  <si>
    <t>качественное определение тропонина</t>
  </si>
  <si>
    <t>определение содержания фибриногена в плазме крови (по Клаусу)</t>
  </si>
  <si>
    <t>определение протромбинового времени (МНО)</t>
  </si>
  <si>
    <t xml:space="preserve">определение активированного частичного тромбопластинового времени (АЧТВ)
</t>
  </si>
  <si>
    <t>определение прокальцитонина</t>
  </si>
  <si>
    <t>определение Д-димеров</t>
  </si>
  <si>
    <t>Щелочная фосфатаза</t>
  </si>
  <si>
    <t>операция</t>
  </si>
  <si>
    <t>*ПРИМЕЧАНИЕ:</t>
  </si>
  <si>
    <t>Перевязка</t>
  </si>
  <si>
    <t>Внутримышечная инъекция</t>
  </si>
  <si>
    <t>Подкожная инъекция</t>
  </si>
  <si>
    <t>Внутрикожная иньекция</t>
  </si>
  <si>
    <t>Промывание желудка</t>
  </si>
  <si>
    <t>Очистительная клизма</t>
  </si>
  <si>
    <t>Снятие швов</t>
  </si>
  <si>
    <t>Подключение одноразовой системы для внутривенного- капельного введения раствора лекарственного средства</t>
  </si>
  <si>
    <t>Наблюдение за пациентом при внутривенном капельном введении раствора лекарственного средства (за 1 час)</t>
  </si>
  <si>
    <t>Постановка центрального венозного катетера</t>
  </si>
  <si>
    <t>Постановка переферического катетера</t>
  </si>
  <si>
    <t>Измерение артериального длавления</t>
  </si>
  <si>
    <t>Трепанбиопсия костная</t>
  </si>
  <si>
    <t>Лечебно-диагностическая пункция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</si>
  <si>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</si>
  <si>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</si>
  <si>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Внутривенное струйное введение лекарственных средств</t>
  </si>
  <si>
    <t>разведение цитостатиков</t>
  </si>
  <si>
    <t>7.7</t>
  </si>
  <si>
    <t>Подготовка к проведению анестезии и постнаркозное наблюдение</t>
  </si>
  <si>
    <t>Ингаляционная анестезия с сохраненным спонтанным дыханием (пациенты I-II ASA)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</si>
  <si>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</si>
  <si>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</si>
  <si>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t>Тотальная внутривенная анестезия с искусственной вентиляцией легких (ИВЛ)</t>
  </si>
  <si>
    <t>Спинальная (субарахноидальная) анестезия</t>
  </si>
  <si>
    <t>Комбинированная анестезия (эпидуральная плюс общая анестезия с искусственной вентиляцией легких)</t>
  </si>
  <si>
    <t>И.А. Слижикова</t>
  </si>
  <si>
    <t>Отделение анестезиологии и реанимации</t>
  </si>
  <si>
    <t>И.А.Слижикова</t>
  </si>
  <si>
    <t>4.1.9.1.</t>
  </si>
  <si>
    <t>4.1.11.1</t>
  </si>
  <si>
    <t>Сцинциграфия статическая щитовидной железы на эмиссионных томографах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</si>
  <si>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</si>
  <si>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</si>
  <si>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</si>
  <si>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</si>
  <si>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</si>
  <si>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</si>
  <si>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color theme="1"/>
        <rFont val="Times New Roman"/>
        <family val="1"/>
        <charset val="204"/>
      </rPr>
      <t xml:space="preserve">Компьютерная томография </t>
    </r>
    <r>
      <rPr>
        <b/>
        <sz val="11"/>
        <color theme="1"/>
        <rFont val="Times New Roman"/>
        <family val="1"/>
        <charset val="204"/>
      </rPr>
      <t>органов грудной клетки+органов брюшной полости</t>
    </r>
    <r>
      <rPr>
        <sz val="11"/>
        <color theme="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</si>
  <si>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</si>
  <si>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</si>
  <si>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</si>
  <si>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</si>
  <si>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</si>
  <si>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</si>
  <si>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</si>
  <si>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</si>
  <si>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</si>
  <si>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УЗИ почек+УЗИ мочевого пузыря + ТРУЗИ</t>
  </si>
  <si>
    <t>УЗИ почек+УЗИ мочевого пузыря с ООМ+ ТРУЗИ</t>
  </si>
  <si>
    <t>КОМПЛЕКСНЫЕ УСЛУГИ ПО УЛЬТРАЗВУКОВОЙ ДИАГНОСТИКЕ:</t>
  </si>
  <si>
    <t>Липофиллинг (1 анатомическая зона)</t>
  </si>
  <si>
    <t>Витамин D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</si>
  <si>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</si>
  <si>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 406 2-й категории (телевизор, холодильник, санузел, душевая)</t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</si>
  <si>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</si>
  <si>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</si>
  <si>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</si>
  <si>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</si>
  <si>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</si>
  <si>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</si>
  <si>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</si>
  <si>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</si>
  <si>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</si>
  <si>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</si>
  <si>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</si>
  <si>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Экономист                                              И.А.Слижикова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</si>
  <si>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</si>
  <si>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</si>
  <si>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</si>
  <si>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</si>
  <si>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</si>
  <si>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</si>
  <si>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</si>
  <si>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</si>
  <si>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</si>
  <si>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</si>
  <si>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</si>
  <si>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</si>
  <si>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</si>
  <si>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</si>
  <si>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</si>
  <si>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</si>
  <si>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</si>
  <si>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</si>
  <si>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</si>
  <si>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</si>
  <si>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гистерэктомия с билатеральной сальпингоофорэктомией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</si>
  <si>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</si>
  <si>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</si>
  <si>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</si>
  <si>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Раздельное диагностическое выскабливание (РДВ) полости матки и цервикального канала</t>
  </si>
  <si>
    <t>Гистероскопия. Раздельное диагностическое выскабливание (РДВ) полости матки и цервикального канала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</si>
  <si>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</si>
  <si>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</si>
  <si>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 xml:space="preserve"> Лечебная процедура (введение лечебных тампонов)</t>
  </si>
  <si>
    <t xml:space="preserve"> Удаление внутриматочного средства контрацепции</t>
  </si>
  <si>
    <t>Радикальная Вульвэктомия*</t>
  </si>
  <si>
    <t>Двухсторонняя бедренно-паховая лимфаденэктомия*</t>
  </si>
  <si>
    <t>Лапаротомия.Оментэктомия*</t>
  </si>
  <si>
    <t>Аднексэктомия*</t>
  </si>
  <si>
    <t>Аднексэктомия.Оментэктомия*</t>
  </si>
  <si>
    <t>Оментэктомия с аппендэктомией*</t>
  </si>
  <si>
    <t>Широкое иссечение опухоли вульвы *</t>
  </si>
  <si>
    <t>Гистерэктомия тип 1. Оментэктомия*</t>
  </si>
  <si>
    <t>Гистерэктомия тип 1 с тазовой перитонэктомией.Оментэктомия*</t>
  </si>
  <si>
    <t>Гистерэктомия тип 1. ТЛАЭ. Оментэктомия. Дренирование брюшной полости.*</t>
  </si>
  <si>
    <t>Гистерэктомия тип 3 (операция Вертгейма)*</t>
  </si>
  <si>
    <t>Лапароцентез*</t>
  </si>
  <si>
    <t>3. *-Тариф только для граждан с видом на жительство  согласно Порядка оказания медицинской помощи иностранным гражданам и лицам без гражданства на территории Республики Беларусь</t>
  </si>
  <si>
    <t>Подготовка к операции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</si>
  <si>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</si>
  <si>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</si>
  <si>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</si>
  <si>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</si>
  <si>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</si>
  <si>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</si>
  <si>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</si>
  <si>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</si>
  <si>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</si>
  <si>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</si>
  <si>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</si>
  <si>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</si>
  <si>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</si>
  <si>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</si>
  <si>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</si>
  <si>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</si>
  <si>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</si>
  <si>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</si>
  <si>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 xml:space="preserve">Справочно: </t>
  </si>
  <si>
    <t>услуга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</si>
  <si>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</si>
  <si>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</si>
  <si>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</si>
  <si>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</si>
  <si>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</si>
  <si>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</si>
  <si>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</si>
  <si>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</si>
  <si>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</si>
  <si>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</si>
  <si>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</si>
  <si>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</si>
  <si>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</si>
  <si>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</si>
  <si>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</si>
  <si>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</si>
  <si>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</si>
  <si>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</si>
  <si>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</si>
  <si>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</si>
  <si>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</si>
  <si>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</si>
  <si>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</si>
  <si>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</si>
  <si>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</si>
  <si>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</si>
  <si>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</si>
  <si>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</si>
  <si>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</si>
  <si>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</si>
  <si>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</si>
  <si>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</si>
  <si>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</si>
  <si>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</si>
  <si>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</si>
  <si>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</si>
  <si>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</si>
  <si>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</si>
  <si>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</si>
  <si>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</si>
  <si>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</si>
  <si>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</si>
  <si>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</si>
  <si>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</si>
  <si>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</si>
  <si>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1.38.</t>
  </si>
  <si>
    <t>МРТ гипофиза</t>
  </si>
  <si>
    <t>1.39.</t>
  </si>
  <si>
    <t>МРТ задней черепной ямки</t>
  </si>
  <si>
    <t>1.40.</t>
  </si>
  <si>
    <t>1.41.</t>
  </si>
  <si>
    <t>Протокол "Димиленизация"</t>
  </si>
  <si>
    <t>МРТ 3 D реконструкция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</si>
  <si>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</si>
  <si>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</si>
  <si>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</si>
  <si>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</si>
  <si>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</si>
  <si>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</si>
  <si>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</si>
  <si>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</si>
  <si>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</si>
  <si>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</si>
  <si>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</si>
  <si>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</si>
  <si>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</si>
  <si>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</si>
  <si>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</si>
  <si>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</si>
  <si>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</si>
  <si>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</si>
  <si>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</si>
  <si>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</si>
  <si>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</si>
  <si>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</si>
  <si>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</si>
  <si>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</si>
  <si>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</si>
  <si>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</si>
  <si>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</si>
  <si>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</si>
  <si>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</si>
  <si>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</si>
  <si>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</si>
  <si>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</si>
  <si>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</si>
  <si>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</si>
  <si>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</si>
  <si>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</si>
  <si>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</si>
  <si>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</si>
  <si>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</si>
  <si>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</si>
  <si>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</si>
  <si>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</si>
  <si>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</si>
  <si>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</si>
  <si>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</si>
  <si>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</si>
  <si>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</si>
  <si>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</si>
  <si>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</si>
  <si>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</si>
  <si>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</si>
  <si>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</si>
  <si>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</si>
  <si>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</si>
  <si>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7</t>
  </si>
  <si>
    <t>8.8</t>
  </si>
  <si>
    <t>8.9</t>
  </si>
  <si>
    <t>8.10</t>
  </si>
  <si>
    <t>самостоятельная рентгеноскопия и рентгенография пищевода с омнипак 350 мг/50 мл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</si>
  <si>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</si>
  <si>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</si>
  <si>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клетки+органов брюшной полости рганов и малого таза с контрастным усилением  100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</si>
  <si>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</si>
  <si>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</si>
  <si>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1.42.</t>
  </si>
  <si>
    <t>Заочная консультация предоставленных сканов МРТ с оформлением протокола</t>
  </si>
  <si>
    <t>на цветных цифровых ультрfзвуковых апgаратах с наличием сложного программного обеспечения (количество цифровых каналов более 512)</t>
  </si>
  <si>
    <t xml:space="preserve"> Компрессионная эластография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</si>
  <si>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</si>
  <si>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</si>
  <si>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</si>
  <si>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</si>
  <si>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</si>
  <si>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</si>
  <si>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</si>
  <si>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</si>
  <si>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</si>
  <si>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</si>
  <si>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</si>
  <si>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</si>
  <si>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</si>
  <si>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КОМПЛЕКСНЫЕ ИССЛЕДОВАНИЯ на рентгеновских компьютерных томографах со спиральной многосрезной технологией сканирования (64 среза)</t>
  </si>
  <si>
    <t>на рентгеновских компьютерных томографах со спиральной многосрезной  технологией сканирования 64 среза</t>
  </si>
  <si>
    <t xml:space="preserve">Специальные методы обработки изображений 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</si>
  <si>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</si>
  <si>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</si>
  <si>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</si>
  <si>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</si>
  <si>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</si>
  <si>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t>Одноместная палата №203 2-й категории (телевизор, холодильник, санузел, душевая)</t>
  </si>
  <si>
    <t>Двухместная палата №204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</si>
  <si>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</si>
  <si>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 2-й категории (телевизор, холодильник, санузел, душевая)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</si>
  <si>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</si>
  <si>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</si>
  <si>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</si>
  <si>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</si>
  <si>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</si>
  <si>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</si>
  <si>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</si>
  <si>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</si>
  <si>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</si>
  <si>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</si>
  <si>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Пребывание в стационаре (койко-день)</t>
  </si>
  <si>
    <t>Тариф с НДС, бел. руб.*</t>
  </si>
  <si>
    <t>Коррекция формы и размера ареолы молочных желез (1 сторона)</t>
  </si>
  <si>
    <t>3.5.</t>
  </si>
  <si>
    <t>3.6.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</si>
  <si>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мл. с применением специальных методовобработки изображений
MPR, MIP, MinIP, SSD, криволинейной реконструкции</t>
  </si>
  <si>
    <t>Исследование биопсийного материала на helicobacter pylori (1 кусочек)</t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</si>
  <si>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</si>
  <si>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(легких и средостения) </t>
    </r>
    <r>
      <rPr>
        <sz val="11"/>
        <rFont val="Times New Roman"/>
        <family val="1"/>
        <charset val="204"/>
      </rPr>
      <t>с контрастным усилением</t>
    </r>
  </si>
  <si>
    <t>Программа ранней диагностики инсультов с контрастным усилением</t>
  </si>
  <si>
    <t>Салфетка одноразовая 210х140</t>
  </si>
  <si>
    <t>Салфетка одноразовая 210*140</t>
  </si>
  <si>
    <t>Железо сывороточное</t>
  </si>
  <si>
    <t>Гинекологические операции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</si>
  <si>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</si>
  <si>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</si>
  <si>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</si>
  <si>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</si>
  <si>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</si>
  <si>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</si>
  <si>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Проведение лучевой терапии на аппарате ускоритель линейный  Vital Beam (1 сеанс)</t>
  </si>
  <si>
    <t>8.11</t>
  </si>
  <si>
    <t>8.12</t>
  </si>
  <si>
    <t>8.13</t>
  </si>
  <si>
    <t>8.14</t>
  </si>
  <si>
    <t>8.15</t>
  </si>
  <si>
    <t>Верификация положения пациента (точности укладки) на лечебном столе линейного ускорителя Vitali Beam</t>
  </si>
  <si>
    <t>8.16</t>
  </si>
  <si>
    <t>экскреторная урография (Омнипак) 300мг/50мл</t>
  </si>
  <si>
    <t>С-реактивный белок</t>
  </si>
  <si>
    <t>9</t>
  </si>
  <si>
    <t>10</t>
  </si>
  <si>
    <t>11</t>
  </si>
  <si>
    <t>12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</si>
  <si>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</si>
  <si>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</si>
  <si>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</si>
  <si>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</si>
  <si>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</si>
  <si>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</si>
  <si>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</si>
  <si>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</si>
  <si>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</si>
  <si>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</si>
  <si>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</si>
  <si>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</si>
  <si>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</si>
  <si>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</si>
  <si>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</si>
  <si>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</si>
  <si>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t>"_31_декабря____2024 г.</t>
  </si>
  <si>
    <r>
      <t xml:space="preserve"> по взрослой психотерапии 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b/>
        <sz val="12"/>
        <color theme="1"/>
        <rFont val="Times New Roman"/>
        <family val="1"/>
        <charset val="204"/>
      </rPr>
      <t xml:space="preserve"> на 01.01.2025</t>
    </r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</si>
  <si>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</si>
  <si>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</si>
  <si>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</si>
  <si>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</si>
  <si>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</si>
  <si>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</si>
  <si>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</si>
  <si>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</si>
  <si>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врача-онколога-хирурга  высшей квалификационной категории</t>
  </si>
  <si>
    <t>Первичный прием:</t>
  </si>
  <si>
    <t>врача-онколога-хирурга  высшей квалификационной категории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</si>
  <si>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</si>
  <si>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</si>
  <si>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</si>
  <si>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</si>
  <si>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врача-онколога 2-й квалификационной категории </t>
  </si>
  <si>
    <t>врача-онколога 1-й квалификационной категории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</si>
  <si>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</si>
  <si>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</si>
  <si>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>Повторный прием:</t>
  </si>
  <si>
    <t>2.4</t>
  </si>
  <si>
    <t>2.5</t>
  </si>
  <si>
    <t>2.6</t>
  </si>
  <si>
    <t>2.9</t>
  </si>
  <si>
    <t>2.10</t>
  </si>
  <si>
    <t>2.12</t>
  </si>
  <si>
    <t>2.13</t>
  </si>
  <si>
    <t>Консультация врача-онколога-хирурга 1-й квалификационной категории (гинекологический профиль)</t>
  </si>
  <si>
    <t xml:space="preserve">врача-онколога-хирурга 1-й квалификационной категории (гинекологичечкий прием) </t>
  </si>
  <si>
    <t xml:space="preserve">Главный врач  УЗ "Могилевский областной 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</si>
  <si>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</si>
  <si>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</si>
  <si>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</si>
  <si>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"31"марта 2025 г.</t>
  </si>
  <si>
    <t>"_31_"____марта___2025 г.</t>
  </si>
  <si>
    <r>
      <t xml:space="preserve"> по ритуальным услугам</t>
    </r>
    <r>
      <rPr>
        <b/>
        <sz val="14"/>
        <color theme="1"/>
        <rFont val="Times New Roman"/>
        <family val="1"/>
        <charset val="204"/>
      </rPr>
      <t xml:space="preserve"> 7-го ООПМП</t>
    </r>
    <r>
      <rPr>
        <sz val="14"/>
        <color theme="1"/>
        <rFont val="Times New Roman"/>
        <family val="1"/>
        <charset val="204"/>
      </rPr>
      <t xml:space="preserve"> введен в действие с 01.04.2025г.</t>
    </r>
  </si>
  <si>
    <t>. Цен на услуги УЗ "Могилевский областной онкологический диспансер" от 01 апреля  2025 г</t>
  </si>
  <si>
    <r>
      <t xml:space="preserve"> По</t>
    </r>
    <r>
      <rPr>
        <b/>
        <sz val="11"/>
        <color theme="1"/>
        <rFont val="Times New Roman"/>
        <family val="1"/>
        <charset val="204"/>
      </rPr>
      <t xml:space="preserve"> сервисным услугам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граждан с видом на жительство, застрахованных граждан Республики Беларусь</t>
    </r>
    <r>
      <rPr>
        <sz val="11"/>
        <color theme="1"/>
        <rFont val="Times New Roman"/>
        <family val="1"/>
        <charset val="204"/>
      </rPr>
      <t xml:space="preserve"> введен в действие</t>
    </r>
    <r>
      <rPr>
        <sz val="11"/>
        <color rgb="FFFF0000"/>
        <rFont val="Times New Roman"/>
        <family val="1"/>
        <charset val="204"/>
      </rPr>
      <t xml:space="preserve"> с 01.04.2025 г.</t>
    </r>
  </si>
  <si>
    <t>"31" марта 2025г.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</si>
  <si>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</si>
  <si>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</si>
  <si>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</si>
  <si>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</si>
  <si>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Прием тела умершего (для хранения в холодильной камере)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</si>
  <si>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</si>
  <si>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</si>
  <si>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r>
      <t xml:space="preserve"> по</t>
    </r>
    <r>
      <rPr>
        <b/>
        <sz val="16"/>
        <color theme="1"/>
        <rFont val="Times New Roman"/>
        <family val="1"/>
        <charset val="204"/>
      </rPr>
      <t xml:space="preserve"> пластической хирургии (по желанию пациента) </t>
    </r>
    <r>
      <rPr>
        <sz val="16"/>
        <color theme="1"/>
        <rFont val="Times New Roman"/>
        <family val="1"/>
        <charset val="204"/>
      </rPr>
      <t>для граждан Республики Беларусь</t>
    </r>
    <r>
      <rPr>
        <b/>
        <sz val="16"/>
        <color theme="1"/>
        <rFont val="Times New Roman"/>
        <family val="1"/>
        <charset val="204"/>
      </rPr>
      <t xml:space="preserve">   на 01.04.2025г.</t>
    </r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</si>
  <si>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</si>
  <si>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</si>
  <si>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</si>
  <si>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</si>
  <si>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</si>
  <si>
    <t>1.2.1.</t>
  </si>
  <si>
    <t>Прием и регистрация проб</t>
  </si>
  <si>
    <t>15.</t>
  </si>
  <si>
    <t>Цитологические исследования (диагностические)</t>
  </si>
  <si>
    <t>Изготовление одного микропрепарата традиционным методом (не гинекологический)</t>
  </si>
  <si>
    <t>15.2.</t>
  </si>
  <si>
    <t xml:space="preserve">Изготовление одного микропрепарата методом жидкостной цитологии (пробоподготовка, совмещенная с окрашиванием) </t>
  </si>
  <si>
    <t>15.3.</t>
  </si>
  <si>
    <t>Микроскопическое исследование одного микропрепарата, изготовленного традиционным методом (гинекологический)</t>
  </si>
  <si>
    <t>15.4.</t>
  </si>
  <si>
    <t xml:space="preserve">Микроскопическое исследование одного микропрепарата, изготовленного традиционным методом (не гинекологический) </t>
  </si>
  <si>
    <t>15.5.</t>
  </si>
  <si>
    <t xml:space="preserve">Микроскопическое исследование одного препарата при пересмотре (консультации, консилиуме) готовых микропрепаратов </t>
  </si>
  <si>
    <t>15.6.</t>
  </si>
  <si>
    <t>Микроскопическое исследование одного микропрепарата, изготовленного методом жидкостной цитологии</t>
  </si>
  <si>
    <t xml:space="preserve">Изготовление одного микропрепарата традиционным методом (не геникологический материал:биологические жидкости(плевральная,асцитическая, моча, промывочные воды) спинномозговая жидкость, мокрота) </t>
  </si>
  <si>
    <t>Изготовление одного микропрепарата традиционным методом (гинекологический полость матки)</t>
  </si>
  <si>
    <t>Изготовление одного микропрепарата традиционным методом (гинекологический цервикальный канал и шейка матки)</t>
  </si>
  <si>
    <t>1.1.2</t>
  </si>
  <si>
    <t>пипетирование полуавтоматическими дозаторами</t>
  </si>
  <si>
    <t>1.2.1</t>
  </si>
  <si>
    <t>1.3.1</t>
  </si>
  <si>
    <t xml:space="preserve">взятие крови капиллярной для определения одного показателя </t>
  </si>
  <si>
    <t>1.3.2</t>
  </si>
  <si>
    <t>взятие крови капиллярной для определения нескольких показателей</t>
  </si>
  <si>
    <t>Взятие биологического материала с помощью транспортных сред и тампонов</t>
  </si>
  <si>
    <t>1.6.1.</t>
  </si>
  <si>
    <t>1.6.2.</t>
  </si>
  <si>
    <t>Общеклинические  исследования:исследование мочи мануальными методами:</t>
  </si>
  <si>
    <t>2.1.1</t>
  </si>
  <si>
    <t>2.1.2</t>
  </si>
  <si>
    <t>2.1.3</t>
  </si>
  <si>
    <t>2.1.4</t>
  </si>
  <si>
    <t>обнаружение белка качественно с сульфосалициловой кислотой</t>
  </si>
  <si>
    <t>2.1.5</t>
  </si>
  <si>
    <t>определение белка количественно с сульфосалициловой кислотой или пирогаллоловым красным</t>
  </si>
  <si>
    <t>2.1.6</t>
  </si>
  <si>
    <t>обнаружение белка Бенс-Джонса по реакции коагуляции с уксусной кислотой</t>
  </si>
  <si>
    <t>2.1.7.1</t>
  </si>
  <si>
    <t>микроскопическое исследование осадка мочи:в норме</t>
  </si>
  <si>
    <t>2.1.7.2.</t>
  </si>
  <si>
    <t>микроскопическое исследование осадка мочи:при патологии (при  наличии белка в моче)</t>
  </si>
  <si>
    <t>2.1.8</t>
  </si>
  <si>
    <t>обнаружение каждого последующего показателя, в составе экспресс-теста для определения нескольких физико-химических параметров мочи («сухая химия») кетоновые тела</t>
  </si>
  <si>
    <t>обнаружение одного или первого показателя физико-химических свойств мочи экспресс-тестом («сухая химия») глюкоза</t>
  </si>
  <si>
    <t>3.1.1</t>
  </si>
  <si>
    <t>приготовление препарата периферической крови для цитоморфологического исследования (изготовление мазков крови, фиксация, окраска) ручным методом</t>
  </si>
  <si>
    <t>3.2.1.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</si>
  <si>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исследование):без патологии</t>
  </si>
  <si>
    <t>3.2.2.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</si>
  <si>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исследование):с паталогическими изменениями</t>
  </si>
  <si>
    <t>Подсчет тромбоцитов в окрашенных мазках по Фонио</t>
  </si>
  <si>
    <t>3.8.4</t>
  </si>
  <si>
    <t>Исследование пробы периферической или капиллярной крови с использованием гематологических анализаторов:автоматических с дифференцировкой лейкоцитарной формулы с ручной подачей образцов</t>
  </si>
  <si>
    <t>3.9</t>
  </si>
  <si>
    <t>Определение скорости оседания эритроцитов (далее – СОЭ) неавтоматизированным методом</t>
  </si>
  <si>
    <t>4.1.1.</t>
  </si>
  <si>
    <t>Проведение исследований биологического материала с использованием одноканальных биохимических автоматизированных фотометров:конечно-точечные исследования (1 показатель)</t>
  </si>
  <si>
    <t>Проведение исследований биологического материала с использованием биохимических автоматических анализаторов (1 показатель)</t>
  </si>
  <si>
    <t>Определение показателей кислотно-основного состояния крови посредством автоматических анализаторов</t>
  </si>
  <si>
    <t>Иммунологические исследования</t>
  </si>
  <si>
    <t>5.1.1.</t>
  </si>
  <si>
    <t>5.1.2</t>
  </si>
  <si>
    <t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проведение исследования с использованием полуавтоматического ридера</t>
  </si>
  <si>
    <t>Гормоны:</t>
  </si>
  <si>
    <t>Онкомаркеры:</t>
  </si>
  <si>
    <t>Исследования, проводимые иммунохимическим методом посредством автоматических систем (гормоны; онкомаркеры, маркеры анемий, кардиомаркеры, маркеры остеопороза; витамины, маркеры инфекционных заболеваний, аутоиммунных заболеваний, маркеры аллергии и иные маркеры в биологических жидкостях) (1 показатель)</t>
  </si>
  <si>
    <t>Витамины:</t>
  </si>
  <si>
    <t>5.5.1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</si>
  <si>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(ВИЧ)</t>
  </si>
  <si>
    <t>5.5.2</t>
  </si>
  <si>
    <t>Иммуногематологические исследования:Определение групп крови по системе AB0 перекрестным способом с использованием изогемагглютинирующих тест сывороток или моноклональных реагентов и тест-эритроцитов в венозной крови</t>
  </si>
  <si>
    <t>Иммуногематологические исследования:</t>
  </si>
  <si>
    <t>Определение групп крови по системе Rh с использованием моноклонального реагента в капиллярной или венозной крови</t>
  </si>
  <si>
    <t xml:space="preserve">Определение RhD-принадлежности крови при помощи реагента анти-RhD (в пробирках без подогрева) в венозной крови </t>
  </si>
  <si>
    <t>6.4.2</t>
  </si>
  <si>
    <t>скрининг аллоиммунных антиэритроцитарных антител в непрямом антиглобулиновом тесте методом агглютинации в геле или колоночной агглютинации</t>
  </si>
  <si>
    <t>Исследования вторичного (плазменного) гемостаза:</t>
  </si>
  <si>
    <t>7.4.1.1</t>
  </si>
  <si>
    <t>7.4.2.1.</t>
  </si>
  <si>
    <t>исследования с помощью многоканальных автоматических анализаторов гемостаза:исследования с помощью многоканальных автоматических анализаторов гемостаза: скрининг (1 показатель)</t>
  </si>
  <si>
    <r>
      <t xml:space="preserve"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</t>
    </r>
    <r>
      <rPr>
        <b/>
        <sz val="10"/>
        <rFont val="Times New Roman"/>
        <family val="1"/>
        <charset val="204"/>
      </rPr>
      <t>пробподготовка</t>
    </r>
  </si>
  <si>
    <t>Определение концентрации электролитов с использованием автоматических ионоселективных анализаторов BS-300</t>
  </si>
  <si>
    <t>Определение концентрации электролитов с использованием автоматических ионоселективных анализаторов izhi lait</t>
  </si>
  <si>
    <t>4.4</t>
  </si>
  <si>
    <t>Экспресс-диагностика иммунохимическими методами:количественное и полуколичественное определение с помощью считывающих устройств:</t>
  </si>
  <si>
    <t>исследования с помощью полуавтоматических оптико-механических анализаторов гемостаза:исследование с помощью полуавтоматических оптико-механических анализаторов гемостаза: активированное частичное тромбопластиновое время, протромбиновое время, фибриноген, тромбиновое время (1 показатель):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</si>
  <si>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(Ковид)</t>
  </si>
  <si>
    <t>1.3.3.</t>
  </si>
  <si>
    <t>взятие крови венозной у одного пациента в первую или одну пробирку</t>
  </si>
  <si>
    <t>1.3.4</t>
  </si>
  <si>
    <t>взятие крови венозной у одного пациента в последующую пробирку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</si>
  <si>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(фельдшер-лаборант)</t>
  </si>
  <si>
    <t>Обработка биологического материала:крови для получения сыворотки или плазмы  (фельдшер-лаборант)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</si>
  <si>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 (фельдшер-лаборант)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</si>
  <si>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(Врач клинической лабораторной диагностики)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</si>
  <si>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(Врач клинической лабораторной диагностики)</t>
  </si>
  <si>
    <t>Обработка биологического материала:крови для получения сыворотки или плазмы (Врач клинической лабораторной диагностики)</t>
  </si>
  <si>
    <t>"27"ИЮНЯ 2025 г.</t>
  </si>
  <si>
    <r>
      <t xml:space="preserve"> по операциям и манипуляциям</t>
    </r>
    <r>
      <rPr>
        <b/>
        <sz val="14"/>
        <color theme="1"/>
        <rFont val="Times New Roman"/>
        <family val="1"/>
        <charset val="204"/>
      </rPr>
      <t xml:space="preserve"> для граждан Республики Беларусь, для граждан с видом на жительство в Республике Беларусь, застрахованных граждан Республики Беларусь  на 01.07.2025г.</t>
    </r>
  </si>
  <si>
    <t>"27"июня 2025г.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</si>
  <si>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Радионуклидной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01.07.2025г.</t>
    </r>
  </si>
  <si>
    <t>"27"июня 2025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</si>
  <si>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01.07.2025г.</t>
    </r>
  </si>
  <si>
    <t>27 июня 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</si>
  <si>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граждан Республики Беларусь, застрахованных граждан Республики Беларусь  на 01.07.2025г.</t>
    </r>
  </si>
  <si>
    <t>"_27_июня____2025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</si>
  <si>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граждан Республики Беларусь, застрахованных граждан Республики Беларусь  на 01.07.2025г.</t>
    </r>
  </si>
  <si>
    <t>"27" июня 2025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</si>
  <si>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Цитологическим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</si>
  <si>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с 01.07.2025 года</t>
    </r>
  </si>
  <si>
    <t>"27"июня2025 г.</t>
  </si>
  <si>
    <r>
      <t xml:space="preserve">по </t>
    </r>
    <r>
      <rPr>
        <b/>
        <sz val="14"/>
        <color theme="1"/>
        <rFont val="Times New Roman"/>
        <family val="1"/>
        <charset val="204"/>
      </rPr>
      <t xml:space="preserve">Магнитно-резонасной томографии для граждан Республики Беларусь, застрахованных граждан Республики Беларусь, граждан с видом на жительство в Республике Беларусь на </t>
    </r>
    <r>
      <rPr>
        <b/>
        <sz val="14"/>
        <rFont val="Times New Roman"/>
        <family val="1"/>
        <charset val="204"/>
      </rPr>
      <t>01.07.2025г.</t>
    </r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</si>
  <si>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диагностике,</t>
    </r>
    <r>
      <rPr>
        <sz val="12"/>
        <color theme="1"/>
        <rFont val="Times New Roman"/>
        <family val="1"/>
        <charset val="204"/>
      </rPr>
      <t xml:space="preserve"> осуществляемой при отсутствии медицинских показаний </t>
    </r>
    <r>
      <rPr>
        <b/>
        <sz val="12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01.07.2025г. 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</si>
  <si>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Эндоскопической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на 01.07.2025г.</t>
    </r>
  </si>
  <si>
    <r>
      <t xml:space="preserve">по </t>
    </r>
    <r>
      <rPr>
        <b/>
        <sz val="14"/>
        <color theme="1"/>
        <rFont val="Times New Roman"/>
        <family val="1"/>
        <charset val="204"/>
      </rPr>
      <t xml:space="preserve">Лучевой диагностике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01.07.2025г.</t>
    </r>
  </si>
  <si>
    <t>"30" июня 2025 г.</t>
  </si>
  <si>
    <t>по морфологическим исследованиям для граждан Республики Беларусь, граждан с видом на жительство, застрахованных граждан на 01.07.2025г.</t>
  </si>
  <si>
    <t xml:space="preserve"> ритуальных услуг для граждан РБ, граждан с видом на жительство в РБ на 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</si>
</sst>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7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9" fontId="2" fillId="2" borderId="15" xfId="0" applyNumberFormat="1" applyFont="1" applyFill="1" applyBorder="1" applyAlignment="1" applyProtection="1">
      <alignment horizontal="left" vertical="justify" wrapText="1"/>
    </xf>
    <xf numFmtId="49" fontId="4" fillId="2" borderId="15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/>
    </xf>
    <xf numFmtId="49" fontId="2" fillId="2" borderId="15" xfId="0" applyNumberFormat="1" applyFont="1" applyFill="1" applyBorder="1" applyAlignment="1" applyProtection="1">
      <alignment horizontal="left" vertical="justify"/>
    </xf>
    <xf numFmtId="0" fontId="4" fillId="0" borderId="17" xfId="0" applyFont="1" applyBorder="1" applyAlignment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 wrapText="1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3" borderId="1" xfId="2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top"/>
    </xf>
    <xf numFmtId="16" fontId="4" fillId="0" borderId="1" xfId="0" applyNumberFormat="1" applyFont="1" applyBorder="1" applyAlignment="1">
      <alignment vertical="top"/>
    </xf>
    <xf numFmtId="16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wrapText="1" shrinkToFit="1"/>
    </xf>
    <xf numFmtId="0" fontId="4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3" fontId="10" fillId="0" borderId="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 shrinkToFi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wrapText="1" shrinkToFit="1"/>
    </xf>
    <xf numFmtId="0" fontId="4" fillId="2" borderId="20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3" fontId="10" fillId="0" borderId="7" xfId="0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2" applyFont="1" applyBorder="1" applyAlignment="1">
      <alignment horizontal="left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12" fillId="2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vertical="center" wrapText="1" shrinkToFit="1"/>
    </xf>
    <xf numFmtId="4" fontId="5" fillId="3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/>
    <xf numFmtId="4" fontId="4" fillId="3" borderId="1" xfId="0" applyNumberFormat="1" applyFont="1" applyFill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1" xfId="2" applyFont="1" applyBorder="1" applyAlignment="1">
      <alignment horizontal="center" vertical="top" wrapText="1" shrinkToFit="1"/>
    </xf>
    <xf numFmtId="0" fontId="10" fillId="0" borderId="2" xfId="2" applyFont="1" applyBorder="1" applyAlignment="1">
      <alignment horizontal="center" vertical="top" wrapText="1" shrinkToFit="1"/>
    </xf>
    <xf numFmtId="0" fontId="19" fillId="2" borderId="1" xfId="0" applyFont="1" applyFill="1" applyBorder="1" applyAlignment="1" applyProtection="1">
      <alignment horizontal="center" vertical="top" wrapText="1"/>
    </xf>
    <xf numFmtId="0" fontId="19" fillId="2" borderId="1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2" borderId="0" xfId="0" applyFont="1" applyFill="1" applyBorder="1" applyAlignment="1">
      <alignment horizontal="left" vertical="top" wrapText="1" shrinkToFit="1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vertical="center" wrapText="1" shrinkToFit="1"/>
    </xf>
    <xf numFmtId="0" fontId="12" fillId="2" borderId="4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center" wrapText="1"/>
    </xf>
    <xf numFmtId="2" fontId="14" fillId="2" borderId="1" xfId="1" applyNumberFormat="1" applyFont="1" applyFill="1" applyBorder="1" applyAlignment="1" applyProtection="1">
      <alignment vertical="center" wrapText="1" shrinkToFit="1"/>
    </xf>
    <xf numFmtId="1" fontId="4" fillId="0" borderId="1" xfId="2" applyNumberFormat="1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4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vertical="center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" fontId="4" fillId="0" borderId="0" xfId="0" applyNumberFormat="1" applyFont="1"/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12" fillId="2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/>
    <xf numFmtId="0" fontId="2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4" fillId="2" borderId="1" xfId="1" applyFont="1" applyFill="1" applyBorder="1" applyAlignment="1" applyProtection="1">
      <alignment horizontal="right" vertical="center" wrapText="1" shrinkToFit="1"/>
    </xf>
    <xf numFmtId="0" fontId="21" fillId="5" borderId="1" xfId="0" applyFont="1" applyFill="1" applyBorder="1" applyAlignment="1">
      <alignment vertical="center" wrapText="1"/>
    </xf>
    <xf numFmtId="0" fontId="15" fillId="2" borderId="1" xfId="1" applyFont="1" applyFill="1" applyBorder="1" applyAlignment="1" applyProtection="1">
      <alignment vertical="center" wrapText="1" shrinkToFit="1"/>
    </xf>
    <xf numFmtId="2" fontId="14" fillId="2" borderId="8" xfId="1" applyNumberFormat="1" applyFont="1" applyFill="1" applyBorder="1" applyAlignment="1" applyProtection="1">
      <alignment vertical="center" wrapText="1" shrinkToFit="1"/>
    </xf>
    <xf numFmtId="0" fontId="24" fillId="2" borderId="0" xfId="0" applyFont="1" applyFill="1"/>
    <xf numFmtId="0" fontId="10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9" fillId="2" borderId="1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2" fillId="2" borderId="5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2" fillId="2" borderId="2" xfId="2" applyFont="1" applyFill="1" applyBorder="1" applyAlignment="1" applyProtection="1">
      <alignment vertical="top" wrapText="1"/>
    </xf>
    <xf numFmtId="3" fontId="4" fillId="2" borderId="0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5" xfId="2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0" fontId="5" fillId="2" borderId="8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 applyProtection="1">
      <alignment horizontal="left" vertical="center" wrapText="1" shrinkToFit="1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49" fontId="2" fillId="2" borderId="14" xfId="0" applyNumberFormat="1" applyFont="1" applyFill="1" applyBorder="1" applyAlignment="1" applyProtection="1">
      <alignment horizontal="left" vertical="justify"/>
    </xf>
    <xf numFmtId="0" fontId="4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2" fillId="2" borderId="4" xfId="2" applyNumberFormat="1" applyFont="1" applyFill="1" applyBorder="1" applyAlignment="1" applyProtection="1">
      <alignment vertical="center" wrapText="1"/>
    </xf>
    <xf numFmtId="49" fontId="2" fillId="2" borderId="1" xfId="2" applyNumberFormat="1" applyFont="1" applyFill="1" applyBorder="1" applyAlignment="1" applyProtection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" fontId="4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2" borderId="1" xfId="1" applyFont="1" applyFill="1" applyBorder="1" applyAlignment="1" applyProtection="1">
      <alignment vertical="top" wrapText="1"/>
    </xf>
    <xf numFmtId="4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22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 shrinkToFit="1"/>
    </xf>
    <xf numFmtId="2" fontId="19" fillId="2" borderId="0" xfId="1" applyNumberFormat="1" applyFont="1" applyFill="1" applyBorder="1" applyAlignment="1" applyProtection="1">
      <alignment vertical="top" wrapText="1" shrinkToFit="1"/>
    </xf>
    <xf numFmtId="0" fontId="4" fillId="0" borderId="0" xfId="0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wrapText="1" shrinkToFit="1"/>
    </xf>
    <xf numFmtId="0" fontId="19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49" fontId="19" fillId="3" borderId="1" xfId="0" applyNumberFormat="1" applyFont="1" applyFill="1" applyBorder="1" applyAlignment="1" applyProtection="1">
      <alignment horizontal="left" vertical="justify" wrapText="1"/>
    </xf>
    <xf numFmtId="0" fontId="10" fillId="0" borderId="0" xfId="0" applyFont="1" applyFill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17" fontId="10" fillId="2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17" fontId="10" fillId="0" borderId="1" xfId="0" applyNumberFormat="1" applyFont="1" applyBorder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10" fillId="4" borderId="1" xfId="2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shrinkToFit="1"/>
    </xf>
    <xf numFmtId="2" fontId="11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9" fillId="0" borderId="1" xfId="0" applyFont="1" applyFill="1" applyBorder="1" applyAlignment="1" applyProtection="1">
      <alignment horizontal="left" vertical="top" wrapText="1"/>
    </xf>
    <xf numFmtId="4" fontId="11" fillId="2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10" fillId="2" borderId="0" xfId="0" applyFont="1" applyFill="1" applyAlignment="1">
      <alignment horizontal="right"/>
    </xf>
    <xf numFmtId="2" fontId="11" fillId="0" borderId="8" xfId="0" applyNumberFormat="1" applyFont="1" applyBorder="1" applyAlignment="1">
      <alignment wrapText="1" shrinkToFit="1"/>
    </xf>
    <xf numFmtId="2" fontId="11" fillId="0" borderId="1" xfId="0" applyNumberFormat="1" applyFont="1" applyBorder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2" fontId="17" fillId="0" borderId="0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29" fillId="0" borderId="1" xfId="1" applyFont="1" applyBorder="1" applyAlignment="1">
      <alignment horizontal="left" vertical="top" wrapText="1"/>
    </xf>
    <xf numFmtId="0" fontId="29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vertical="center" wrapText="1" shrinkToFit="1"/>
    </xf>
    <xf numFmtId="0" fontId="14" fillId="2" borderId="0" xfId="1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/>
    <xf numFmtId="49" fontId="2" fillId="2" borderId="2" xfId="0" applyNumberFormat="1" applyFont="1" applyFill="1" applyBorder="1" applyAlignment="1" applyProtection="1">
      <alignment horizontal="left" vertical="justify" wrapText="1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14" fontId="4" fillId="2" borderId="2" xfId="0" applyNumberFormat="1" applyFont="1" applyFill="1" applyBorder="1" applyAlignment="1">
      <alignment vertical="top" wrapText="1"/>
    </xf>
    <xf numFmtId="4" fontId="4" fillId="2" borderId="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top" wrapText="1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/>
    <xf numFmtId="4" fontId="25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4" fontId="11" fillId="2" borderId="2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6" fillId="2" borderId="27" xfId="2" applyNumberFormat="1" applyFont="1" applyFill="1" applyBorder="1" applyAlignment="1" applyProtection="1">
      <alignment vertical="center" wrapText="1"/>
    </xf>
    <xf numFmtId="0" fontId="5" fillId="2" borderId="28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4" fillId="2" borderId="13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49" fontId="4" fillId="0" borderId="1" xfId="2" applyNumberFormat="1" applyFont="1" applyBorder="1" applyAlignment="1">
      <alignment horizontal="center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0" fontId="19" fillId="2" borderId="2" xfId="0" applyFont="1" applyFill="1" applyBorder="1" applyAlignment="1" applyProtection="1">
      <alignment horizontal="center" vertical="top" wrapText="1"/>
    </xf>
    <xf numFmtId="4" fontId="10" fillId="0" borderId="3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top" wrapText="1"/>
    </xf>
    <xf numFmtId="0" fontId="15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13" fillId="3" borderId="2" xfId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7" fillId="0" borderId="27" xfId="0" applyFont="1" applyBorder="1" applyAlignment="1">
      <alignment vertical="top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/>
    <xf numFmtId="0" fontId="15" fillId="2" borderId="1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 applyProtection="1">
      <alignment vertical="top" wrapText="1"/>
    </xf>
    <xf numFmtId="49" fontId="13" fillId="3" borderId="1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center" vertical="top" wrapText="1"/>
    </xf>
    <xf numFmtId="0" fontId="35" fillId="0" borderId="0" xfId="0" applyFont="1"/>
    <xf numFmtId="49" fontId="14" fillId="0" borderId="1" xfId="0" applyNumberFormat="1" applyFont="1" applyFill="1" applyBorder="1" applyAlignment="1" applyProtection="1">
      <alignment horizontal="center" vertical="justify" wrapText="1"/>
    </xf>
    <xf numFmtId="2" fontId="14" fillId="0" borderId="1" xfId="0" applyNumberFormat="1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left" vertical="top" wrapText="1"/>
    </xf>
    <xf numFmtId="4" fontId="2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4" fontId="29" fillId="2" borderId="1" xfId="0" applyNumberFormat="1" applyFont="1" applyFill="1" applyBorder="1" applyAlignment="1">
      <alignment vertical="center" wrapText="1"/>
    </xf>
    <xf numFmtId="2" fontId="29" fillId="2" borderId="1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horizontal="right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16" fontId="7" fillId="0" borderId="1" xfId="0" applyNumberFormat="1" applyFont="1" applyBorder="1" applyAlignment="1">
      <alignment vertical="top"/>
    </xf>
    <xf numFmtId="2" fontId="15" fillId="0" borderId="27" xfId="0" applyNumberFormat="1" applyFont="1" applyBorder="1" applyAlignment="1">
      <alignment horizontal="left" vertical="top" wrapText="1"/>
    </xf>
    <xf numFmtId="0" fontId="15" fillId="2" borderId="4" xfId="0" quotePrefix="1" applyNumberFormat="1" applyFont="1" applyFill="1" applyBorder="1" applyAlignment="1">
      <alignment horizontal="left" vertical="top" wrapText="1"/>
    </xf>
    <xf numFmtId="16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 applyProtection="1">
      <alignment horizontal="left" vertical="justify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/>
    <xf numFmtId="49" fontId="19" fillId="2" borderId="1" xfId="0" applyNumberFormat="1" applyFont="1" applyFill="1" applyBorder="1" applyAlignment="1" applyProtection="1">
      <alignment horizontal="left" vertical="justify" wrapText="1"/>
    </xf>
    <xf numFmtId="4" fontId="14" fillId="0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/>
    </xf>
    <xf numFmtId="49" fontId="18" fillId="3" borderId="1" xfId="0" applyNumberFormat="1" applyFont="1" applyFill="1" applyBorder="1" applyAlignment="1" applyProtection="1">
      <alignment horizontal="left" vertical="justify" wrapText="1"/>
    </xf>
    <xf numFmtId="0" fontId="18" fillId="3" borderId="1" xfId="0" applyFont="1" applyFill="1" applyBorder="1" applyAlignment="1" applyProtection="1">
      <alignment horizontal="left" vertical="center" wrapText="1"/>
    </xf>
    <xf numFmtId="49" fontId="19" fillId="2" borderId="1" xfId="0" applyNumberFormat="1" applyFont="1" applyFill="1" applyBorder="1" applyAlignment="1" applyProtection="1">
      <alignment horizontal="left" vertical="justify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 shrinkToFit="1"/>
    </xf>
    <xf numFmtId="3" fontId="1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1" fontId="10" fillId="0" borderId="1" xfId="0" applyNumberFormat="1" applyFont="1" applyBorder="1" applyAlignment="1">
      <alignment horizontal="left"/>
    </xf>
    <xf numFmtId="3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/>
    <xf numFmtId="0" fontId="4" fillId="0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6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/>
    <xf numFmtId="0" fontId="4" fillId="0" borderId="10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3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13" fillId="3" borderId="1" xfId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3" fillId="4" borderId="2" xfId="1" applyFont="1" applyFill="1" applyBorder="1" applyAlignment="1" applyProtection="1">
      <alignment horizontal="left" vertical="center" wrapText="1"/>
    </xf>
    <xf numFmtId="0" fontId="13" fillId="4" borderId="3" xfId="1" applyFont="1" applyFill="1" applyBorder="1" applyAlignment="1" applyProtection="1">
      <alignment horizontal="left" vertical="center" wrapText="1"/>
    </xf>
    <xf numFmtId="0" fontId="13" fillId="3" borderId="2" xfId="1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3" fillId="0" borderId="2" xfId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3" borderId="2" xfId="1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10" fillId="2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6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7" fillId="0" borderId="0" xfId="0" applyFont="1" applyAlignment="1">
      <alignment horizont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5" fillId="3" borderId="23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left"/>
    </xf>
    <xf numFmtId="0" fontId="6" fillId="3" borderId="26" xfId="0" applyFont="1" applyFill="1" applyBorder="1" applyAlignment="1" applyProtection="1">
      <alignment horizontal="left" vertical="top" wrapText="1"/>
    </xf>
    <xf numFmtId="0" fontId="0" fillId="0" borderId="24" xfId="0" applyBorder="1" applyAlignment="1"/>
    <xf numFmtId="0" fontId="10" fillId="0" borderId="10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/>
    <xf numFmtId="0" fontId="14" fillId="3" borderId="1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/>
    <xf numFmtId="0" fontId="5" fillId="2" borderId="2" xfId="2" applyFont="1" applyFill="1" applyBorder="1" applyAlignment="1">
      <alignment vertical="center"/>
    </xf>
    <xf numFmtId="0" fontId="0" fillId="2" borderId="8" xfId="0" applyFill="1" applyBorder="1" applyAlignment="1"/>
    <xf numFmtId="0" fontId="4" fillId="2" borderId="0" xfId="0" applyFont="1" applyFill="1" applyAlignment="1">
      <alignment horizontal="center" wrapText="1"/>
    </xf>
    <xf numFmtId="0" fontId="6" fillId="2" borderId="5" xfId="2" applyFont="1" applyFill="1" applyBorder="1" applyAlignment="1" applyProtection="1">
      <alignment wrapText="1"/>
    </xf>
    <xf numFmtId="0" fontId="5" fillId="2" borderId="6" xfId="0" applyFont="1" applyFill="1" applyBorder="1" applyAlignment="1"/>
    <xf numFmtId="0" fontId="0" fillId="2" borderId="9" xfId="0" applyFill="1" applyBorder="1" applyAlignment="1"/>
    <xf numFmtId="0" fontId="6" fillId="2" borderId="12" xfId="2" applyFont="1" applyFill="1" applyBorder="1" applyAlignment="1" applyProtection="1">
      <alignment wrapText="1"/>
    </xf>
    <xf numFmtId="0" fontId="5" fillId="2" borderId="10" xfId="0" applyFont="1" applyFill="1" applyBorder="1" applyAlignment="1"/>
    <xf numFmtId="0" fontId="0" fillId="2" borderId="11" xfId="0" applyFill="1" applyBorder="1" applyAlignment="1"/>
    <xf numFmtId="0" fontId="5" fillId="2" borderId="28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 shrinkToFit="1"/>
    </xf>
    <xf numFmtId="0" fontId="23" fillId="4" borderId="3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" fontId="23" fillId="4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top" wrapText="1"/>
    </xf>
    <xf numFmtId="0" fontId="27" fillId="3" borderId="3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3" fillId="0" borderId="0" xfId="0" applyFont="1" applyAlignment="1"/>
    <xf numFmtId="0" fontId="10" fillId="2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32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wrapText="1" shrinkToFit="1"/>
    </xf>
    <xf numFmtId="0" fontId="0" fillId="0" borderId="7" xfId="0" applyBorder="1" applyAlignment="1">
      <alignment horizontal="center" wrapText="1" shrinkToFit="1"/>
    </xf>
    <xf numFmtId="0" fontId="3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0" fillId="0" borderId="10" xfId="0" applyBorder="1" applyAlignment="1">
      <alignment horizontal="center" wrapText="1"/>
    </xf>
    <xf numFmtId="0" fontId="20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2" fillId="4" borderId="2" xfId="0" applyFont="1" applyFill="1" applyBorder="1" applyAlignment="1">
      <alignment wrapText="1"/>
    </xf>
    <xf numFmtId="0" fontId="0" fillId="0" borderId="8" xfId="0" applyBorder="1" applyAlignment="1"/>
    <xf numFmtId="0" fontId="20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4" fillId="2" borderId="8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14" fillId="2" borderId="29" xfId="0" applyFont="1" applyFill="1" applyBorder="1" applyAlignment="1" applyProtection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2" applyFont="1" applyBorder="1" applyAlignment="1">
      <alignment horizontal="center" vertical="top" wrapText="1" shrinkToFit="1"/>
    </xf>
    <xf numFmtId="0" fontId="11" fillId="0" borderId="3" xfId="2" applyFont="1" applyBorder="1" applyAlignment="1">
      <alignment horizontal="center" vertical="top" wrapText="1" shrinkToFit="1"/>
    </xf>
    <xf numFmtId="0" fontId="11" fillId="0" borderId="8" xfId="2" applyFont="1" applyBorder="1" applyAlignment="1">
      <alignment horizontal="center" vertical="top" wrapText="1" shrinkToFit="1"/>
    </xf>
    <xf numFmtId="0" fontId="14" fillId="2" borderId="12" xfId="0" applyFont="1" applyFill="1" applyBorder="1" applyAlignment="1" applyProtection="1">
      <alignment horizontal="center" vertical="top" wrapText="1"/>
    </xf>
    <xf numFmtId="0" fontId="14" fillId="2" borderId="10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8" xfId="0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EE32B8"/>
      <color rgb="FF00FFFF"/>
      <color rgb="FF0000CC"/>
      <color rgb="FFFF0066"/>
      <color rgb="FF10B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5"/>
  <sheetViews>
    <sheetView view="pageBreakPreview" zoomScaleNormal="100" zoomScaleSheetLayoutView="100" workbookViewId="0">
      <selection activeCell="C16" sqref="C16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16"/>
      <c r="B1" s="416"/>
      <c r="C1" s="416"/>
      <c r="D1" s="414"/>
      <c r="E1" s="172" t="s">
        <v>0</v>
      </c>
    </row>
    <row r="2" spans="1:5" ht="17.25" customHeight="1" x14ac:dyDescent="0.25">
      <c r="A2" s="416"/>
      <c r="B2" s="416"/>
      <c r="C2" s="414"/>
      <c r="D2" s="414"/>
      <c r="E2" s="172" t="s">
        <v>1030</v>
      </c>
    </row>
    <row r="3" spans="1:5" ht="35.25" customHeight="1" x14ac:dyDescent="0.25">
      <c r="A3" s="416"/>
      <c r="B3" s="416"/>
      <c r="C3" s="416"/>
      <c r="D3" s="414"/>
      <c r="E3" s="172" t="s">
        <v>1</v>
      </c>
    </row>
    <row r="4" spans="1:5" ht="15.75" x14ac:dyDescent="0.25">
      <c r="A4" s="416"/>
      <c r="B4" s="416"/>
      <c r="C4" s="416"/>
      <c r="D4" s="414"/>
      <c r="E4" s="172" t="s">
        <v>552</v>
      </c>
    </row>
    <row r="5" spans="1:5" x14ac:dyDescent="0.25">
      <c r="A5" s="416"/>
      <c r="B5" s="416"/>
      <c r="C5" s="416"/>
      <c r="D5" s="414"/>
      <c r="E5" s="173" t="s">
        <v>1157</v>
      </c>
    </row>
    <row r="6" spans="1:5" x14ac:dyDescent="0.25">
      <c r="A6" s="416"/>
      <c r="B6" s="416"/>
      <c r="C6" s="416"/>
      <c r="D6" s="416"/>
      <c r="E6" s="416"/>
    </row>
    <row r="7" spans="1:5" x14ac:dyDescent="0.25">
      <c r="A7" s="497" t="s">
        <v>2</v>
      </c>
      <c r="B7" s="497"/>
      <c r="C7" s="497"/>
      <c r="D7" s="497"/>
      <c r="E7" s="497"/>
    </row>
    <row r="8" spans="1:5" ht="28.5" customHeight="1" x14ac:dyDescent="0.25">
      <c r="A8" s="498" t="s">
        <v>1158</v>
      </c>
      <c r="B8" s="498"/>
      <c r="C8" s="498"/>
      <c r="D8" s="498"/>
      <c r="E8" s="498"/>
    </row>
    <row r="10" spans="1:5" ht="77.25" customHeight="1" x14ac:dyDescent="0.25">
      <c r="A10" s="60" t="s">
        <v>5</v>
      </c>
      <c r="B10" s="61" t="s">
        <v>6</v>
      </c>
      <c r="C10" s="62" t="s">
        <v>401</v>
      </c>
      <c r="D10" s="62" t="s">
        <v>997</v>
      </c>
      <c r="E10" s="62" t="s">
        <v>638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ht="36" customHeight="1" x14ac:dyDescent="0.25">
      <c r="A12" s="1">
        <v>2</v>
      </c>
      <c r="B12" s="1" t="s">
        <v>1001</v>
      </c>
      <c r="C12" s="41">
        <v>0.95</v>
      </c>
      <c r="D12" s="41">
        <v>37.92</v>
      </c>
      <c r="E12" s="413">
        <f t="shared" ref="E12:E24" si="0">C12+D12</f>
        <v>38.870000000000005</v>
      </c>
    </row>
    <row r="13" spans="1:5" ht="30" x14ac:dyDescent="0.25">
      <c r="A13" s="1">
        <v>3</v>
      </c>
      <c r="B13" s="1" t="s">
        <v>1002</v>
      </c>
      <c r="C13" s="41">
        <v>0.95</v>
      </c>
      <c r="D13" s="41">
        <v>42.58</v>
      </c>
      <c r="E13" s="413">
        <f t="shared" si="0"/>
        <v>43.53</v>
      </c>
    </row>
    <row r="14" spans="1:5" ht="45" x14ac:dyDescent="0.25">
      <c r="A14" s="1">
        <v>4</v>
      </c>
      <c r="B14" s="1" t="s">
        <v>1028</v>
      </c>
      <c r="C14" s="41">
        <v>3.15</v>
      </c>
      <c r="D14" s="41">
        <v>42.58</v>
      </c>
      <c r="E14" s="413">
        <f t="shared" si="0"/>
        <v>45.73</v>
      </c>
    </row>
    <row r="15" spans="1:5" ht="30" x14ac:dyDescent="0.25">
      <c r="A15" s="1">
        <v>5</v>
      </c>
      <c r="B15" s="1" t="s">
        <v>1009</v>
      </c>
      <c r="C15" s="41">
        <v>0.95</v>
      </c>
      <c r="D15" s="41">
        <v>47.07</v>
      </c>
      <c r="E15" s="413">
        <f t="shared" si="0"/>
        <v>48.02</v>
      </c>
    </row>
    <row r="16" spans="1:5" ht="30" x14ac:dyDescent="0.25">
      <c r="A16" s="1">
        <v>6</v>
      </c>
      <c r="B16" s="1" t="s">
        <v>1003</v>
      </c>
      <c r="C16" s="41">
        <v>0.95</v>
      </c>
      <c r="D16" s="41">
        <v>46.66</v>
      </c>
      <c r="E16" s="413">
        <f t="shared" si="0"/>
        <v>47.61</v>
      </c>
    </row>
    <row r="17" spans="1:5" ht="30" x14ac:dyDescent="0.25">
      <c r="A17" s="1">
        <v>7</v>
      </c>
      <c r="B17" s="1" t="s">
        <v>1004</v>
      </c>
      <c r="C17" s="41">
        <v>0.95</v>
      </c>
      <c r="D17" s="41">
        <v>37.15</v>
      </c>
      <c r="E17" s="413">
        <f t="shared" si="0"/>
        <v>38.1</v>
      </c>
    </row>
    <row r="18" spans="1:5" ht="30" x14ac:dyDescent="0.25">
      <c r="A18" s="1">
        <v>10</v>
      </c>
      <c r="B18" s="1" t="s">
        <v>1005</v>
      </c>
      <c r="C18" s="41">
        <v>0.95</v>
      </c>
      <c r="D18" s="41">
        <v>37.380000000000003</v>
      </c>
      <c r="E18" s="413">
        <f t="shared" si="0"/>
        <v>38.330000000000005</v>
      </c>
    </row>
    <row r="19" spans="1:5" ht="30" x14ac:dyDescent="0.25">
      <c r="A19" s="1">
        <v>11</v>
      </c>
      <c r="B19" s="1" t="s">
        <v>1006</v>
      </c>
      <c r="C19" s="41">
        <v>0.95</v>
      </c>
      <c r="D19" s="41">
        <v>37.9</v>
      </c>
      <c r="E19" s="413">
        <f t="shared" si="0"/>
        <v>38.85</v>
      </c>
    </row>
    <row r="20" spans="1:5" ht="30" x14ac:dyDescent="0.25">
      <c r="A20" s="1">
        <v>13</v>
      </c>
      <c r="B20" s="1" t="s">
        <v>1007</v>
      </c>
      <c r="C20" s="41">
        <v>0.95</v>
      </c>
      <c r="D20" s="41">
        <v>43.19</v>
      </c>
      <c r="E20" s="413">
        <f t="shared" si="0"/>
        <v>44.14</v>
      </c>
    </row>
    <row r="21" spans="1:5" ht="30" x14ac:dyDescent="0.25">
      <c r="A21" s="1">
        <v>14</v>
      </c>
      <c r="B21" s="1" t="s">
        <v>1008</v>
      </c>
      <c r="C21" s="41">
        <v>0.95</v>
      </c>
      <c r="D21" s="41">
        <v>45.77</v>
      </c>
      <c r="E21" s="413">
        <f t="shared" si="0"/>
        <v>46.720000000000006</v>
      </c>
    </row>
    <row r="22" spans="1:5" ht="30" x14ac:dyDescent="0.25">
      <c r="A22" s="1">
        <v>15</v>
      </c>
      <c r="B22" s="1" t="s">
        <v>1031</v>
      </c>
      <c r="C22" s="41">
        <v>0.95</v>
      </c>
      <c r="D22" s="413">
        <v>30.81</v>
      </c>
      <c r="E22" s="413">
        <f t="shared" si="0"/>
        <v>31.759999999999998</v>
      </c>
    </row>
    <row r="23" spans="1:5" ht="30" x14ac:dyDescent="0.25">
      <c r="A23" s="1">
        <v>16</v>
      </c>
      <c r="B23" s="1" t="s">
        <v>1032</v>
      </c>
      <c r="C23" s="41">
        <v>0.95</v>
      </c>
      <c r="D23" s="413">
        <v>33.479999999999997</v>
      </c>
      <c r="E23" s="413">
        <f t="shared" si="0"/>
        <v>34.43</v>
      </c>
    </row>
    <row r="24" spans="1:5" ht="30" x14ac:dyDescent="0.25">
      <c r="A24" s="1">
        <v>17</v>
      </c>
      <c r="B24" s="1" t="s">
        <v>1033</v>
      </c>
      <c r="C24" s="41">
        <v>0.95</v>
      </c>
      <c r="D24" s="413">
        <v>36.049999999999997</v>
      </c>
      <c r="E24" s="413">
        <f t="shared" si="0"/>
        <v>37</v>
      </c>
    </row>
    <row r="25" spans="1:5" ht="15.75" x14ac:dyDescent="0.25">
      <c r="B25" s="6" t="s">
        <v>36</v>
      </c>
      <c r="D25" s="4" t="s">
        <v>690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7"/>
  <sheetViews>
    <sheetView view="pageBreakPreview" zoomScale="60" zoomScaleNormal="100" workbookViewId="0">
      <selection activeCell="B71" sqref="B71"/>
    </sheetView>
  </sheetViews>
  <sheetFormatPr defaultColWidth="9.140625" defaultRowHeight="18.75" x14ac:dyDescent="0.3"/>
  <cols>
    <col min="1" max="1" width="15.140625" style="58" customWidth="1"/>
    <col min="2" max="2" width="99" style="58" customWidth="1"/>
    <col min="3" max="3" width="29.5703125" style="58" customWidth="1"/>
    <col min="4" max="4" width="29.140625" style="58" customWidth="1"/>
    <col min="5" max="5" width="27.85546875" style="459" customWidth="1"/>
    <col min="6" max="16384" width="9.140625" style="58"/>
  </cols>
  <sheetData>
    <row r="1" spans="1:5" x14ac:dyDescent="0.3">
      <c r="C1" s="149"/>
      <c r="D1" s="458"/>
      <c r="E1" s="458" t="s">
        <v>0</v>
      </c>
    </row>
    <row r="2" spans="1:5" x14ac:dyDescent="0.3">
      <c r="C2" s="514" t="s">
        <v>33</v>
      </c>
      <c r="D2" s="514"/>
      <c r="E2" s="514"/>
    </row>
    <row r="3" spans="1:5" x14ac:dyDescent="0.3">
      <c r="C3" s="149"/>
      <c r="D3" s="458"/>
      <c r="E3" s="458" t="s">
        <v>1</v>
      </c>
    </row>
    <row r="4" spans="1:5" x14ac:dyDescent="0.3">
      <c r="C4" s="149"/>
      <c r="D4" s="458"/>
      <c r="E4" s="458" t="s">
        <v>551</v>
      </c>
    </row>
    <row r="5" spans="1:5" x14ac:dyDescent="0.3">
      <c r="C5" s="149"/>
      <c r="D5" s="458"/>
      <c r="E5" s="458" t="s">
        <v>1155</v>
      </c>
    </row>
    <row r="7" spans="1:5" x14ac:dyDescent="0.3">
      <c r="A7" s="541" t="s">
        <v>2</v>
      </c>
      <c r="B7" s="541"/>
      <c r="C7" s="541"/>
      <c r="D7" s="541"/>
      <c r="E7" s="541"/>
    </row>
    <row r="8" spans="1:5" ht="39" customHeight="1" x14ac:dyDescent="0.3">
      <c r="A8" s="542" t="s">
        <v>1168</v>
      </c>
      <c r="B8" s="542"/>
      <c r="C8" s="542"/>
      <c r="D8" s="542"/>
      <c r="E8" s="542"/>
    </row>
    <row r="10" spans="1:5" ht="104.25" customHeight="1" x14ac:dyDescent="0.3">
      <c r="A10" s="60" t="s">
        <v>5</v>
      </c>
      <c r="B10" s="61" t="s">
        <v>6</v>
      </c>
      <c r="C10" s="62" t="s">
        <v>401</v>
      </c>
      <c r="D10" s="62" t="s">
        <v>997</v>
      </c>
      <c r="E10" s="160" t="s">
        <v>400</v>
      </c>
    </row>
    <row r="11" spans="1:5" x14ac:dyDescent="0.3">
      <c r="A11" s="60">
        <v>1</v>
      </c>
      <c r="B11" s="63">
        <v>2</v>
      </c>
      <c r="C11" s="64">
        <v>3</v>
      </c>
      <c r="D11" s="64">
        <v>4</v>
      </c>
      <c r="E11" s="64">
        <v>5</v>
      </c>
    </row>
    <row r="12" spans="1:5" x14ac:dyDescent="0.3">
      <c r="A12" s="470" t="s">
        <v>37</v>
      </c>
      <c r="B12" s="471" t="s">
        <v>38</v>
      </c>
      <c r="C12" s="472"/>
      <c r="D12" s="472"/>
      <c r="E12" s="274"/>
    </row>
    <row r="13" spans="1:5" x14ac:dyDescent="0.3">
      <c r="A13" s="470" t="s">
        <v>39</v>
      </c>
      <c r="B13" s="471" t="s">
        <v>40</v>
      </c>
      <c r="C13" s="472"/>
      <c r="D13" s="472"/>
      <c r="E13" s="274"/>
    </row>
    <row r="14" spans="1:5" x14ac:dyDescent="0.3">
      <c r="A14" s="470" t="s">
        <v>105</v>
      </c>
      <c r="B14" s="471" t="s">
        <v>106</v>
      </c>
      <c r="C14" s="472"/>
      <c r="D14" s="472"/>
      <c r="E14" s="274"/>
    </row>
    <row r="15" spans="1:5" x14ac:dyDescent="0.3">
      <c r="A15" s="473" t="s">
        <v>41</v>
      </c>
      <c r="B15" s="281" t="s">
        <v>42</v>
      </c>
      <c r="C15" s="474">
        <v>0.26</v>
      </c>
      <c r="D15" s="475">
        <v>7.07</v>
      </c>
      <c r="E15" s="475">
        <f>C15+D15</f>
        <v>7.33</v>
      </c>
    </row>
    <row r="16" spans="1:5" x14ac:dyDescent="0.3">
      <c r="A16" s="473" t="s">
        <v>43</v>
      </c>
      <c r="B16" s="281" t="s">
        <v>44</v>
      </c>
      <c r="C16" s="474"/>
      <c r="D16" s="475"/>
      <c r="E16" s="475"/>
    </row>
    <row r="17" spans="1:5" x14ac:dyDescent="0.3">
      <c r="A17" s="473" t="s">
        <v>45</v>
      </c>
      <c r="B17" s="281" t="s">
        <v>46</v>
      </c>
      <c r="C17" s="474">
        <v>0.26</v>
      </c>
      <c r="D17" s="475">
        <v>3.43</v>
      </c>
      <c r="E17" s="475">
        <f t="shared" ref="E17:E19" si="0">C17+D17</f>
        <v>3.6900000000000004</v>
      </c>
    </row>
    <row r="18" spans="1:5" x14ac:dyDescent="0.3">
      <c r="A18" s="473" t="s">
        <v>47</v>
      </c>
      <c r="B18" s="281" t="s">
        <v>48</v>
      </c>
      <c r="C18" s="474">
        <v>0.26</v>
      </c>
      <c r="D18" s="475">
        <v>4.99</v>
      </c>
      <c r="E18" s="475">
        <f t="shared" si="0"/>
        <v>5.25</v>
      </c>
    </row>
    <row r="19" spans="1:5" x14ac:dyDescent="0.3">
      <c r="A19" s="476" t="s">
        <v>49</v>
      </c>
      <c r="B19" s="66" t="s">
        <v>50</v>
      </c>
      <c r="C19" s="474">
        <v>0.26</v>
      </c>
      <c r="D19" s="475">
        <v>3.43</v>
      </c>
      <c r="E19" s="475">
        <f t="shared" si="0"/>
        <v>3.6900000000000004</v>
      </c>
    </row>
    <row r="20" spans="1:5" ht="37.5" x14ac:dyDescent="0.3">
      <c r="A20" s="477" t="s">
        <v>103</v>
      </c>
      <c r="B20" s="478" t="s">
        <v>104</v>
      </c>
      <c r="C20" s="479"/>
      <c r="D20" s="480"/>
      <c r="E20" s="481"/>
    </row>
    <row r="21" spans="1:5" x14ac:dyDescent="0.3">
      <c r="A21" s="473" t="s">
        <v>51</v>
      </c>
      <c r="B21" s="281" t="s">
        <v>52</v>
      </c>
      <c r="C21" s="474">
        <v>0.26</v>
      </c>
      <c r="D21" s="475">
        <v>7.07</v>
      </c>
      <c r="E21" s="475">
        <f>C21+D21</f>
        <v>7.33</v>
      </c>
    </row>
    <row r="22" spans="1:5" x14ac:dyDescent="0.3">
      <c r="A22" s="473" t="s">
        <v>53</v>
      </c>
      <c r="B22" s="281" t="s">
        <v>54</v>
      </c>
      <c r="C22" s="474">
        <v>0.26</v>
      </c>
      <c r="D22" s="475">
        <v>4.99</v>
      </c>
      <c r="E22" s="475">
        <f t="shared" ref="E22:E26" si="1">C22+D22</f>
        <v>5.25</v>
      </c>
    </row>
    <row r="23" spans="1:5" x14ac:dyDescent="0.3">
      <c r="A23" s="473" t="s">
        <v>55</v>
      </c>
      <c r="B23" s="281" t="s">
        <v>56</v>
      </c>
      <c r="C23" s="474">
        <v>9.48</v>
      </c>
      <c r="D23" s="475">
        <v>7.07</v>
      </c>
      <c r="E23" s="475">
        <f t="shared" si="1"/>
        <v>16.55</v>
      </c>
    </row>
    <row r="24" spans="1:5" ht="37.5" x14ac:dyDescent="0.3">
      <c r="A24" s="473" t="s">
        <v>55</v>
      </c>
      <c r="B24" s="281" t="s">
        <v>904</v>
      </c>
      <c r="C24" s="482">
        <v>28.13</v>
      </c>
      <c r="D24" s="475">
        <v>7.07</v>
      </c>
      <c r="E24" s="475">
        <f t="shared" si="1"/>
        <v>35.200000000000003</v>
      </c>
    </row>
    <row r="25" spans="1:5" x14ac:dyDescent="0.3">
      <c r="A25" s="473" t="s">
        <v>57</v>
      </c>
      <c r="B25" s="281" t="s">
        <v>58</v>
      </c>
      <c r="C25" s="474">
        <v>9.48</v>
      </c>
      <c r="D25" s="475">
        <v>21.42</v>
      </c>
      <c r="E25" s="475">
        <f t="shared" si="1"/>
        <v>30.900000000000002</v>
      </c>
    </row>
    <row r="26" spans="1:5" x14ac:dyDescent="0.3">
      <c r="A26" s="473" t="s">
        <v>59</v>
      </c>
      <c r="B26" s="281" t="s">
        <v>60</v>
      </c>
      <c r="C26" s="474">
        <v>22.63</v>
      </c>
      <c r="D26" s="475">
        <v>31.4</v>
      </c>
      <c r="E26" s="475">
        <f t="shared" si="1"/>
        <v>54.03</v>
      </c>
    </row>
    <row r="27" spans="1:5" ht="19.5" x14ac:dyDescent="0.3">
      <c r="A27" s="483" t="s">
        <v>101</v>
      </c>
      <c r="B27" s="484" t="s">
        <v>102</v>
      </c>
      <c r="C27" s="479"/>
      <c r="D27" s="480"/>
      <c r="E27" s="481"/>
    </row>
    <row r="28" spans="1:5" x14ac:dyDescent="0.3">
      <c r="A28" s="485" t="s">
        <v>61</v>
      </c>
      <c r="B28" s="281" t="s">
        <v>62</v>
      </c>
      <c r="C28" s="474"/>
      <c r="D28" s="475"/>
      <c r="E28" s="486"/>
    </row>
    <row r="29" spans="1:5" x14ac:dyDescent="0.3">
      <c r="A29" s="485" t="s">
        <v>63</v>
      </c>
      <c r="B29" s="281" t="s">
        <v>46</v>
      </c>
      <c r="C29" s="474">
        <v>0.26</v>
      </c>
      <c r="D29" s="475">
        <v>3.43</v>
      </c>
      <c r="E29" s="475">
        <f>C29+D29</f>
        <v>3.6900000000000004</v>
      </c>
    </row>
    <row r="30" spans="1:5" x14ac:dyDescent="0.3">
      <c r="A30" s="487" t="s">
        <v>64</v>
      </c>
      <c r="B30" s="281" t="s">
        <v>48</v>
      </c>
      <c r="C30" s="474">
        <v>0.26</v>
      </c>
      <c r="D30" s="475">
        <v>4.99</v>
      </c>
      <c r="E30" s="475">
        <f>C30+D30</f>
        <v>5.25</v>
      </c>
    </row>
    <row r="31" spans="1:5" x14ac:dyDescent="0.3">
      <c r="A31" s="473" t="s">
        <v>65</v>
      </c>
      <c r="B31" s="281" t="s">
        <v>66</v>
      </c>
      <c r="C31" s="474"/>
      <c r="D31" s="475"/>
      <c r="E31" s="486"/>
    </row>
    <row r="32" spans="1:5" x14ac:dyDescent="0.3">
      <c r="A32" s="473" t="s">
        <v>67</v>
      </c>
      <c r="B32" s="281" t="s">
        <v>46</v>
      </c>
      <c r="C32" s="474">
        <v>0.26</v>
      </c>
      <c r="D32" s="475">
        <v>3.43</v>
      </c>
      <c r="E32" s="475">
        <f>C32+D32</f>
        <v>3.6900000000000004</v>
      </c>
    </row>
    <row r="33" spans="1:5" x14ac:dyDescent="0.3">
      <c r="A33" s="473" t="s">
        <v>68</v>
      </c>
      <c r="B33" s="281" t="s">
        <v>48</v>
      </c>
      <c r="C33" s="474">
        <v>0.26</v>
      </c>
      <c r="D33" s="475">
        <v>4.99</v>
      </c>
      <c r="E33" s="475">
        <f>C33+D33</f>
        <v>5.25</v>
      </c>
    </row>
    <row r="34" spans="1:5" x14ac:dyDescent="0.3">
      <c r="A34" s="473" t="s">
        <v>69</v>
      </c>
      <c r="B34" s="281" t="s">
        <v>70</v>
      </c>
      <c r="C34" s="474"/>
      <c r="D34" s="475"/>
      <c r="E34" s="486"/>
    </row>
    <row r="35" spans="1:5" x14ac:dyDescent="0.3">
      <c r="A35" s="473" t="s">
        <v>71</v>
      </c>
      <c r="B35" s="281" t="s">
        <v>46</v>
      </c>
      <c r="C35" s="474">
        <v>0.26</v>
      </c>
      <c r="D35" s="475">
        <v>3.43</v>
      </c>
      <c r="E35" s="475">
        <f>C35+D35</f>
        <v>3.6900000000000004</v>
      </c>
    </row>
    <row r="36" spans="1:5" x14ac:dyDescent="0.3">
      <c r="A36" s="473" t="s">
        <v>72</v>
      </c>
      <c r="B36" s="281" t="s">
        <v>48</v>
      </c>
      <c r="C36" s="474">
        <v>0.26</v>
      </c>
      <c r="D36" s="475">
        <v>4.99</v>
      </c>
      <c r="E36" s="475">
        <f>C36+D36</f>
        <v>5.25</v>
      </c>
    </row>
    <row r="37" spans="1:5" x14ac:dyDescent="0.3">
      <c r="A37" s="473" t="s">
        <v>73</v>
      </c>
      <c r="B37" s="281" t="s">
        <v>74</v>
      </c>
      <c r="C37" s="474">
        <v>0.26</v>
      </c>
      <c r="D37" s="475">
        <v>3.43</v>
      </c>
      <c r="E37" s="475">
        <f t="shared" ref="E37:E46" si="2">C37+D37</f>
        <v>3.6900000000000004</v>
      </c>
    </row>
    <row r="38" spans="1:5" x14ac:dyDescent="0.3">
      <c r="A38" s="286" t="s">
        <v>75</v>
      </c>
      <c r="B38" s="66" t="s">
        <v>76</v>
      </c>
      <c r="C38" s="474">
        <v>0.26</v>
      </c>
      <c r="D38" s="475">
        <v>4.99</v>
      </c>
      <c r="E38" s="475">
        <f t="shared" si="2"/>
        <v>5.25</v>
      </c>
    </row>
    <row r="39" spans="1:5" x14ac:dyDescent="0.3">
      <c r="A39" s="286" t="s">
        <v>77</v>
      </c>
      <c r="B39" s="66" t="s">
        <v>78</v>
      </c>
      <c r="C39" s="474">
        <v>0.26</v>
      </c>
      <c r="D39" s="475">
        <v>4.99</v>
      </c>
      <c r="E39" s="475">
        <f t="shared" si="2"/>
        <v>5.25</v>
      </c>
    </row>
    <row r="40" spans="1:5" x14ac:dyDescent="0.3">
      <c r="A40" s="286" t="s">
        <v>79</v>
      </c>
      <c r="B40" s="488" t="s">
        <v>80</v>
      </c>
      <c r="C40" s="474">
        <v>0.26</v>
      </c>
      <c r="D40" s="475">
        <v>3.43</v>
      </c>
      <c r="E40" s="475">
        <f t="shared" si="2"/>
        <v>3.6900000000000004</v>
      </c>
    </row>
    <row r="41" spans="1:5" x14ac:dyDescent="0.3">
      <c r="A41" s="473" t="s">
        <v>81</v>
      </c>
      <c r="B41" s="281" t="s">
        <v>82</v>
      </c>
      <c r="C41" s="474">
        <v>0.26</v>
      </c>
      <c r="D41" s="475">
        <v>3.43</v>
      </c>
      <c r="E41" s="475">
        <f t="shared" si="2"/>
        <v>3.6900000000000004</v>
      </c>
    </row>
    <row r="42" spans="1:5" x14ac:dyDescent="0.3">
      <c r="A42" s="473" t="s">
        <v>83</v>
      </c>
      <c r="B42" s="281" t="s">
        <v>84</v>
      </c>
      <c r="C42" s="474">
        <v>0.26</v>
      </c>
      <c r="D42" s="475">
        <v>4.99</v>
      </c>
      <c r="E42" s="475">
        <f t="shared" si="2"/>
        <v>5.25</v>
      </c>
    </row>
    <row r="43" spans="1:5" x14ac:dyDescent="0.3">
      <c r="A43" s="473" t="s">
        <v>85</v>
      </c>
      <c r="B43" s="281" t="s">
        <v>86</v>
      </c>
      <c r="C43" s="474">
        <v>0.26</v>
      </c>
      <c r="D43" s="475">
        <v>4.99</v>
      </c>
      <c r="E43" s="475">
        <f t="shared" si="2"/>
        <v>5.25</v>
      </c>
    </row>
    <row r="44" spans="1:5" x14ac:dyDescent="0.3">
      <c r="A44" s="473" t="s">
        <v>87</v>
      </c>
      <c r="B44" s="281" t="s">
        <v>88</v>
      </c>
      <c r="C44" s="474">
        <v>0.26</v>
      </c>
      <c r="D44" s="475">
        <v>8.32</v>
      </c>
      <c r="E44" s="475">
        <f t="shared" si="2"/>
        <v>8.58</v>
      </c>
    </row>
    <row r="45" spans="1:5" ht="14.25" customHeight="1" x14ac:dyDescent="0.3">
      <c r="A45" s="286" t="s">
        <v>89</v>
      </c>
      <c r="B45" s="66" t="s">
        <v>90</v>
      </c>
      <c r="C45" s="474">
        <v>0.26</v>
      </c>
      <c r="D45" s="475">
        <v>6.76</v>
      </c>
      <c r="E45" s="475">
        <f t="shared" si="2"/>
        <v>7.02</v>
      </c>
    </row>
    <row r="46" spans="1:5" ht="15" customHeight="1" x14ac:dyDescent="0.3">
      <c r="A46" s="473" t="s">
        <v>91</v>
      </c>
      <c r="B46" s="281" t="s">
        <v>92</v>
      </c>
      <c r="C46" s="474">
        <v>0.26</v>
      </c>
      <c r="D46" s="475">
        <v>3.43</v>
      </c>
      <c r="E46" s="475">
        <f t="shared" si="2"/>
        <v>3.6900000000000004</v>
      </c>
    </row>
    <row r="47" spans="1:5" ht="19.5" x14ac:dyDescent="0.3">
      <c r="A47" s="275" t="s">
        <v>99</v>
      </c>
      <c r="B47" s="484" t="s">
        <v>100</v>
      </c>
      <c r="C47" s="479"/>
      <c r="D47" s="480"/>
      <c r="E47" s="481"/>
    </row>
    <row r="48" spans="1:5" x14ac:dyDescent="0.3">
      <c r="A48" s="473" t="s">
        <v>93</v>
      </c>
      <c r="B48" s="282" t="s">
        <v>977</v>
      </c>
      <c r="C48" s="474">
        <v>30.09</v>
      </c>
      <c r="D48" s="475">
        <v>18.399999999999999</v>
      </c>
      <c r="E48" s="475">
        <f>C48+D48</f>
        <v>48.489999999999995</v>
      </c>
    </row>
    <row r="49" spans="1:5" hidden="1" x14ac:dyDescent="0.3">
      <c r="A49" s="473" t="s">
        <v>589</v>
      </c>
      <c r="B49" s="282" t="s">
        <v>511</v>
      </c>
      <c r="C49" s="474">
        <v>29.97</v>
      </c>
      <c r="D49" s="475">
        <v>18.399999999999999</v>
      </c>
      <c r="E49" s="475">
        <f t="shared" ref="E49:E56" si="3">C49+D49</f>
        <v>48.37</v>
      </c>
    </row>
    <row r="50" spans="1:5" x14ac:dyDescent="0.3">
      <c r="A50" s="473" t="s">
        <v>590</v>
      </c>
      <c r="B50" s="281" t="s">
        <v>409</v>
      </c>
      <c r="C50" s="474">
        <v>2.2799999999999998</v>
      </c>
      <c r="D50" s="475">
        <v>18.399999999999999</v>
      </c>
      <c r="E50" s="475">
        <f t="shared" si="3"/>
        <v>20.68</v>
      </c>
    </row>
    <row r="51" spans="1:5" x14ac:dyDescent="0.3">
      <c r="A51" s="286" t="s">
        <v>591</v>
      </c>
      <c r="B51" s="488" t="s">
        <v>94</v>
      </c>
      <c r="C51" s="474">
        <v>25.19</v>
      </c>
      <c r="D51" s="475">
        <v>21.21</v>
      </c>
      <c r="E51" s="475">
        <f t="shared" si="3"/>
        <v>46.400000000000006</v>
      </c>
    </row>
    <row r="52" spans="1:5" x14ac:dyDescent="0.3">
      <c r="A52" s="286" t="s">
        <v>592</v>
      </c>
      <c r="B52" s="281" t="s">
        <v>409</v>
      </c>
      <c r="C52" s="474">
        <v>2.94</v>
      </c>
      <c r="D52" s="475">
        <v>21.21</v>
      </c>
      <c r="E52" s="475">
        <f t="shared" si="3"/>
        <v>24.150000000000002</v>
      </c>
    </row>
    <row r="53" spans="1:5" x14ac:dyDescent="0.3">
      <c r="A53" s="286" t="s">
        <v>593</v>
      </c>
      <c r="B53" s="488" t="s">
        <v>95</v>
      </c>
      <c r="C53" s="474">
        <v>25.11</v>
      </c>
      <c r="D53" s="475">
        <v>10.6</v>
      </c>
      <c r="E53" s="475">
        <f t="shared" si="3"/>
        <v>35.71</v>
      </c>
    </row>
    <row r="54" spans="1:5" x14ac:dyDescent="0.3">
      <c r="A54" s="286" t="s">
        <v>594</v>
      </c>
      <c r="B54" s="488" t="s">
        <v>409</v>
      </c>
      <c r="C54" s="474">
        <v>2.87</v>
      </c>
      <c r="D54" s="475">
        <v>10.6</v>
      </c>
      <c r="E54" s="475">
        <f t="shared" si="3"/>
        <v>13.469999999999999</v>
      </c>
    </row>
    <row r="55" spans="1:5" x14ac:dyDescent="0.3">
      <c r="A55" s="473" t="s">
        <v>595</v>
      </c>
      <c r="B55" s="281" t="s">
        <v>96</v>
      </c>
      <c r="C55" s="474">
        <v>25.11</v>
      </c>
      <c r="D55" s="475">
        <v>10.6</v>
      </c>
      <c r="E55" s="475">
        <f t="shared" si="3"/>
        <v>35.71</v>
      </c>
    </row>
    <row r="56" spans="1:5" x14ac:dyDescent="0.3">
      <c r="A56" s="473" t="s">
        <v>596</v>
      </c>
      <c r="B56" s="488" t="s">
        <v>409</v>
      </c>
      <c r="C56" s="474">
        <v>2.87</v>
      </c>
      <c r="D56" s="475">
        <v>10.6</v>
      </c>
      <c r="E56" s="475">
        <f t="shared" si="3"/>
        <v>13.469999999999999</v>
      </c>
    </row>
    <row r="57" spans="1:5" ht="34.5" customHeight="1" x14ac:dyDescent="0.3">
      <c r="A57" s="489" t="s">
        <v>97</v>
      </c>
      <c r="B57" s="490" t="s">
        <v>98</v>
      </c>
      <c r="C57" s="491"/>
      <c r="D57" s="249">
        <v>3.84</v>
      </c>
      <c r="E57" s="249">
        <f t="shared" ref="E57:E62" si="4">C57+D57</f>
        <v>3.84</v>
      </c>
    </row>
    <row r="58" spans="1:5" ht="37.5" x14ac:dyDescent="0.3">
      <c r="A58" s="492" t="s">
        <v>301</v>
      </c>
      <c r="B58" s="318" t="s">
        <v>1048</v>
      </c>
      <c r="C58" s="493">
        <v>0.26</v>
      </c>
      <c r="D58" s="249">
        <v>27.5</v>
      </c>
      <c r="E58" s="249">
        <f t="shared" si="4"/>
        <v>27.76</v>
      </c>
    </row>
    <row r="59" spans="1:5" ht="41.25" customHeight="1" x14ac:dyDescent="0.3">
      <c r="A59" s="492" t="s">
        <v>302</v>
      </c>
      <c r="B59" s="318" t="s">
        <v>1049</v>
      </c>
      <c r="C59" s="493">
        <v>0.26</v>
      </c>
      <c r="D59" s="249">
        <v>31.09</v>
      </c>
      <c r="E59" s="249">
        <f t="shared" si="4"/>
        <v>31.35</v>
      </c>
    </row>
    <row r="60" spans="1:5" ht="56.25" x14ac:dyDescent="0.3">
      <c r="A60" s="161">
        <v>4</v>
      </c>
      <c r="B60" s="494" t="s">
        <v>1050</v>
      </c>
      <c r="C60" s="65">
        <v>0.26</v>
      </c>
      <c r="D60" s="65">
        <v>45.84</v>
      </c>
      <c r="E60" s="183">
        <f t="shared" si="4"/>
        <v>46.1</v>
      </c>
    </row>
    <row r="61" spans="1:5" ht="35.25" customHeight="1" x14ac:dyDescent="0.3">
      <c r="A61" s="161">
        <v>5</v>
      </c>
      <c r="B61" s="494" t="s">
        <v>1051</v>
      </c>
      <c r="C61" s="65">
        <v>0.26</v>
      </c>
      <c r="D61" s="65">
        <v>12.83</v>
      </c>
      <c r="E61" s="65">
        <f t="shared" si="4"/>
        <v>13.09</v>
      </c>
    </row>
    <row r="62" spans="1:5" ht="56.25" x14ac:dyDescent="0.3">
      <c r="A62" s="161">
        <v>6</v>
      </c>
      <c r="B62" s="494" t="s">
        <v>1052</v>
      </c>
      <c r="C62" s="65">
        <v>0.26</v>
      </c>
      <c r="D62" s="65">
        <v>18.329999999999998</v>
      </c>
      <c r="E62" s="65">
        <f t="shared" si="4"/>
        <v>18.59</v>
      </c>
    </row>
    <row r="63" spans="1:5" x14ac:dyDescent="0.3">
      <c r="A63" s="495">
        <v>7</v>
      </c>
      <c r="B63" s="318" t="s">
        <v>107</v>
      </c>
      <c r="C63" s="496"/>
      <c r="D63" s="249">
        <v>5.4</v>
      </c>
      <c r="E63" s="249">
        <f t="shared" ref="E63" si="5">C63+D63</f>
        <v>5.4</v>
      </c>
    </row>
    <row r="65" spans="2:5" x14ac:dyDescent="0.3">
      <c r="B65" s="332" t="s">
        <v>36</v>
      </c>
      <c r="E65" s="459" t="s">
        <v>690</v>
      </c>
    </row>
    <row r="67" spans="2:5" x14ac:dyDescent="0.3">
      <c r="E67" s="58"/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2"/>
  <sheetViews>
    <sheetView view="pageBreakPreview" zoomScaleNormal="90" zoomScaleSheetLayoutView="100" workbookViewId="0">
      <selection activeCell="C40" sqref="C40:C62"/>
    </sheetView>
  </sheetViews>
  <sheetFormatPr defaultColWidth="9.140625" defaultRowHeight="15" x14ac:dyDescent="0.25"/>
  <cols>
    <col min="1" max="1" width="11.28515625" style="4" customWidth="1"/>
    <col min="2" max="2" width="78.42578125" style="4" customWidth="1"/>
    <col min="3" max="3" width="24.28515625" style="4" customWidth="1"/>
    <col min="4" max="5" width="22.42578125" style="4" customWidth="1"/>
    <col min="6" max="16384" width="9.140625" style="4"/>
  </cols>
  <sheetData>
    <row r="1" spans="1:8" ht="18.75" x14ac:dyDescent="0.3">
      <c r="C1" s="149"/>
      <c r="D1" s="335"/>
      <c r="E1" s="335" t="s">
        <v>0</v>
      </c>
    </row>
    <row r="2" spans="1:8" ht="18.75" x14ac:dyDescent="0.3">
      <c r="C2" s="514" t="s">
        <v>33</v>
      </c>
      <c r="D2" s="514"/>
      <c r="E2" s="514"/>
    </row>
    <row r="3" spans="1:8" ht="18.75" x14ac:dyDescent="0.3">
      <c r="C3" s="149"/>
      <c r="D3" s="335"/>
      <c r="E3" s="335" t="s">
        <v>1</v>
      </c>
    </row>
    <row r="4" spans="1:8" ht="18.75" x14ac:dyDescent="0.3">
      <c r="C4" s="149"/>
      <c r="D4" s="335"/>
      <c r="E4" s="335" t="s">
        <v>551</v>
      </c>
    </row>
    <row r="5" spans="1:8" ht="18.75" x14ac:dyDescent="0.3">
      <c r="C5" s="149"/>
      <c r="D5" s="335"/>
      <c r="E5" s="382" t="s">
        <v>1155</v>
      </c>
    </row>
    <row r="7" spans="1:8" x14ac:dyDescent="0.25">
      <c r="A7" s="504" t="s">
        <v>2</v>
      </c>
      <c r="B7" s="504"/>
      <c r="C7" s="504"/>
      <c r="D7" s="504"/>
      <c r="E7" s="504"/>
    </row>
    <row r="8" spans="1:8" ht="34.5" customHeight="1" x14ac:dyDescent="0.25">
      <c r="A8" s="545" t="s">
        <v>1163</v>
      </c>
      <c r="B8" s="545"/>
      <c r="C8" s="545"/>
      <c r="D8" s="545"/>
      <c r="E8" s="545"/>
    </row>
    <row r="9" spans="1:8" ht="45" x14ac:dyDescent="0.25">
      <c r="A9" s="1" t="s">
        <v>5</v>
      </c>
      <c r="B9" s="34" t="s">
        <v>6</v>
      </c>
      <c r="C9" s="35" t="s">
        <v>401</v>
      </c>
      <c r="D9" s="35" t="s">
        <v>997</v>
      </c>
      <c r="E9" s="98" t="s">
        <v>400</v>
      </c>
    </row>
    <row r="10" spans="1:8" x14ac:dyDescent="0.25">
      <c r="A10" s="1">
        <v>1</v>
      </c>
      <c r="B10" s="70">
        <v>2</v>
      </c>
      <c r="C10" s="57">
        <v>3</v>
      </c>
      <c r="D10" s="57">
        <v>4</v>
      </c>
      <c r="E10" s="57">
        <v>5</v>
      </c>
    </row>
    <row r="11" spans="1:8" ht="54" customHeight="1" x14ac:dyDescent="0.25">
      <c r="A11" s="8" t="s">
        <v>108</v>
      </c>
      <c r="B11" s="546" t="s">
        <v>930</v>
      </c>
      <c r="C11" s="547"/>
      <c r="D11" s="547"/>
      <c r="E11" s="519"/>
    </row>
    <row r="12" spans="1:8" ht="29.25" customHeight="1" thickBot="1" x14ac:dyDescent="0.3">
      <c r="A12" s="9" t="s">
        <v>109</v>
      </c>
      <c r="B12" s="548" t="s">
        <v>928</v>
      </c>
      <c r="C12" s="549"/>
      <c r="D12" s="549"/>
      <c r="E12" s="550"/>
    </row>
    <row r="13" spans="1:8" ht="19.5" thickBot="1" x14ac:dyDescent="0.3">
      <c r="A13" s="13" t="s">
        <v>110</v>
      </c>
      <c r="B13" s="22" t="s">
        <v>111</v>
      </c>
      <c r="C13" s="406">
        <v>0.26</v>
      </c>
      <c r="D13" s="122">
        <v>37.799999999999997</v>
      </c>
      <c r="E13" s="122">
        <f>C13+D13</f>
        <v>38.059999999999995</v>
      </c>
      <c r="F13" s="385"/>
      <c r="G13" s="244"/>
      <c r="H13" s="244"/>
    </row>
    <row r="14" spans="1:8" ht="19.5" thickBot="1" x14ac:dyDescent="0.3">
      <c r="A14" s="17" t="s">
        <v>112</v>
      </c>
      <c r="B14" s="21" t="s">
        <v>303</v>
      </c>
      <c r="C14" s="406">
        <v>36.590000000000003</v>
      </c>
      <c r="D14" s="122">
        <v>49.69</v>
      </c>
      <c r="E14" s="122">
        <f t="shared" ref="E14:E38" si="0">C14+D14</f>
        <v>86.28</v>
      </c>
      <c r="F14" s="385"/>
      <c r="G14" s="244"/>
      <c r="H14" s="244"/>
    </row>
    <row r="15" spans="1:8" ht="19.5" thickBot="1" x14ac:dyDescent="0.3">
      <c r="A15" s="11"/>
      <c r="B15" s="50" t="s">
        <v>409</v>
      </c>
      <c r="C15" s="406">
        <v>4.47</v>
      </c>
      <c r="D15" s="122">
        <v>49.69</v>
      </c>
      <c r="E15" s="122">
        <f t="shared" si="0"/>
        <v>54.16</v>
      </c>
      <c r="F15" s="385"/>
      <c r="G15" s="244"/>
      <c r="H15" s="244"/>
    </row>
    <row r="16" spans="1:8" ht="19.5" thickBot="1" x14ac:dyDescent="0.3">
      <c r="A16" s="13" t="s">
        <v>113</v>
      </c>
      <c r="B16" s="22" t="s">
        <v>114</v>
      </c>
      <c r="C16" s="406">
        <v>0.26</v>
      </c>
      <c r="D16" s="122">
        <v>30.24</v>
      </c>
      <c r="E16" s="122">
        <f t="shared" si="0"/>
        <v>30.5</v>
      </c>
      <c r="F16" s="385"/>
      <c r="G16" s="244"/>
      <c r="H16" s="244"/>
    </row>
    <row r="17" spans="1:8" ht="19.5" thickBot="1" x14ac:dyDescent="0.3">
      <c r="A17" s="20" t="s">
        <v>115</v>
      </c>
      <c r="B17" s="23" t="s">
        <v>116</v>
      </c>
      <c r="C17" s="406">
        <v>36.590000000000003</v>
      </c>
      <c r="D17" s="122">
        <v>40.24</v>
      </c>
      <c r="E17" s="122">
        <f t="shared" si="0"/>
        <v>76.830000000000013</v>
      </c>
      <c r="F17" s="385"/>
      <c r="G17" s="244"/>
      <c r="H17" s="244"/>
    </row>
    <row r="18" spans="1:8" ht="19.5" thickBot="1" x14ac:dyDescent="0.3">
      <c r="A18" s="12"/>
      <c r="B18" s="50" t="s">
        <v>409</v>
      </c>
      <c r="C18" s="406">
        <v>4.47</v>
      </c>
      <c r="D18" s="122">
        <v>40.24</v>
      </c>
      <c r="E18" s="122">
        <f t="shared" si="0"/>
        <v>44.71</v>
      </c>
      <c r="F18" s="385"/>
      <c r="G18" s="244"/>
      <c r="H18" s="244"/>
    </row>
    <row r="19" spans="1:8" ht="19.5" thickBot="1" x14ac:dyDescent="0.3">
      <c r="A19" s="13" t="s">
        <v>117</v>
      </c>
      <c r="B19" s="22" t="s">
        <v>118</v>
      </c>
      <c r="C19" s="406">
        <v>0.26</v>
      </c>
      <c r="D19" s="122">
        <v>37.799999999999997</v>
      </c>
      <c r="E19" s="122">
        <f t="shared" si="0"/>
        <v>38.059999999999995</v>
      </c>
      <c r="F19" s="385"/>
      <c r="G19" s="244"/>
      <c r="H19" s="244"/>
    </row>
    <row r="20" spans="1:8" ht="19.5" thickBot="1" x14ac:dyDescent="0.3">
      <c r="A20" s="17" t="s">
        <v>119</v>
      </c>
      <c r="B20" s="21" t="s">
        <v>120</v>
      </c>
      <c r="C20" s="406">
        <v>36.590000000000003</v>
      </c>
      <c r="D20" s="122">
        <v>49.69</v>
      </c>
      <c r="E20" s="122">
        <f t="shared" si="0"/>
        <v>86.28</v>
      </c>
      <c r="F20" s="385"/>
      <c r="G20" s="244"/>
      <c r="H20" s="244"/>
    </row>
    <row r="21" spans="1:8" ht="19.5" thickBot="1" x14ac:dyDescent="0.3">
      <c r="A21" s="11"/>
      <c r="B21" s="50" t="s">
        <v>409</v>
      </c>
      <c r="C21" s="406">
        <v>4.47</v>
      </c>
      <c r="D21" s="122">
        <v>49.69</v>
      </c>
      <c r="E21" s="122">
        <f t="shared" si="0"/>
        <v>54.16</v>
      </c>
      <c r="F21" s="385"/>
      <c r="G21" s="244"/>
      <c r="H21" s="244"/>
    </row>
    <row r="22" spans="1:8" ht="19.5" thickBot="1" x14ac:dyDescent="0.3">
      <c r="A22" s="13" t="s">
        <v>121</v>
      </c>
      <c r="B22" s="22" t="s">
        <v>956</v>
      </c>
      <c r="C22" s="406">
        <v>0.26</v>
      </c>
      <c r="D22" s="122">
        <v>45.36</v>
      </c>
      <c r="E22" s="122">
        <f t="shared" si="0"/>
        <v>45.62</v>
      </c>
      <c r="F22" s="385"/>
      <c r="G22" s="244"/>
      <c r="H22" s="244"/>
    </row>
    <row r="23" spans="1:8" ht="19.5" thickBot="1" x14ac:dyDescent="0.3">
      <c r="A23" s="17" t="s">
        <v>122</v>
      </c>
      <c r="B23" s="21" t="s">
        <v>957</v>
      </c>
      <c r="C23" s="406">
        <v>36.590000000000003</v>
      </c>
      <c r="D23" s="122">
        <v>59.14</v>
      </c>
      <c r="E23" s="122">
        <f t="shared" si="0"/>
        <v>95.73</v>
      </c>
      <c r="F23" s="385"/>
      <c r="G23" s="244"/>
      <c r="H23" s="244"/>
    </row>
    <row r="24" spans="1:8" ht="19.5" thickBot="1" x14ac:dyDescent="0.3">
      <c r="A24" s="11"/>
      <c r="B24" s="50" t="s">
        <v>409</v>
      </c>
      <c r="C24" s="406">
        <v>4.47</v>
      </c>
      <c r="D24" s="122">
        <v>59.14</v>
      </c>
      <c r="E24" s="122">
        <f t="shared" si="0"/>
        <v>63.61</v>
      </c>
      <c r="F24" s="385"/>
      <c r="G24" s="244"/>
      <c r="H24" s="244"/>
    </row>
    <row r="25" spans="1:8" ht="19.5" thickBot="1" x14ac:dyDescent="0.3">
      <c r="A25" s="13" t="s">
        <v>123</v>
      </c>
      <c r="B25" s="22" t="s">
        <v>124</v>
      </c>
      <c r="C25" s="406">
        <v>0.26</v>
      </c>
      <c r="D25" s="122">
        <v>45.36</v>
      </c>
      <c r="E25" s="122">
        <f t="shared" si="0"/>
        <v>45.62</v>
      </c>
      <c r="F25" s="385"/>
      <c r="G25" s="244"/>
      <c r="H25" s="244"/>
    </row>
    <row r="26" spans="1:8" ht="33" customHeight="1" thickBot="1" x14ac:dyDescent="0.3">
      <c r="A26" s="14" t="s">
        <v>125</v>
      </c>
      <c r="B26" s="21" t="s">
        <v>126</v>
      </c>
      <c r="C26" s="406">
        <v>36.590000000000003</v>
      </c>
      <c r="D26" s="122">
        <v>59.14</v>
      </c>
      <c r="E26" s="122">
        <f t="shared" si="0"/>
        <v>95.73</v>
      </c>
      <c r="F26" s="385"/>
      <c r="G26" s="244"/>
      <c r="H26" s="244"/>
    </row>
    <row r="27" spans="1:8" ht="30.75" thickBot="1" x14ac:dyDescent="0.3">
      <c r="A27" s="206"/>
      <c r="B27" s="21" t="s">
        <v>695</v>
      </c>
      <c r="C27" s="406">
        <v>68.7</v>
      </c>
      <c r="D27" s="122">
        <v>59.14</v>
      </c>
      <c r="E27" s="122">
        <f t="shared" si="0"/>
        <v>127.84</v>
      </c>
      <c r="F27" s="385"/>
      <c r="G27" s="244"/>
      <c r="H27" s="244"/>
    </row>
    <row r="28" spans="1:8" ht="19.5" thickBot="1" x14ac:dyDescent="0.3">
      <c r="A28" s="15"/>
      <c r="B28" s="50" t="s">
        <v>409</v>
      </c>
      <c r="C28" s="406">
        <v>4.47</v>
      </c>
      <c r="D28" s="122">
        <v>59.14</v>
      </c>
      <c r="E28" s="122">
        <f t="shared" si="0"/>
        <v>63.61</v>
      </c>
      <c r="F28" s="385"/>
      <c r="G28" s="244"/>
      <c r="H28" s="244"/>
    </row>
    <row r="29" spans="1:8" ht="19.5" customHeight="1" thickBot="1" x14ac:dyDescent="0.3">
      <c r="A29" s="16" t="s">
        <v>127</v>
      </c>
      <c r="B29" s="22" t="s">
        <v>128</v>
      </c>
      <c r="C29" s="406">
        <v>0.26</v>
      </c>
      <c r="D29" s="122">
        <v>37.799999999999997</v>
      </c>
      <c r="E29" s="122">
        <f t="shared" si="0"/>
        <v>38.059999999999995</v>
      </c>
      <c r="F29" s="385"/>
      <c r="G29" s="244"/>
      <c r="H29" s="244"/>
    </row>
    <row r="30" spans="1:8" ht="21" customHeight="1" thickBot="1" x14ac:dyDescent="0.3">
      <c r="A30" s="17" t="s">
        <v>129</v>
      </c>
      <c r="B30" s="21" t="s">
        <v>130</v>
      </c>
      <c r="C30" s="406">
        <v>36.590000000000003</v>
      </c>
      <c r="D30" s="122">
        <v>49.69</v>
      </c>
      <c r="E30" s="122">
        <f t="shared" si="0"/>
        <v>86.28</v>
      </c>
      <c r="F30" s="385"/>
      <c r="G30" s="244"/>
      <c r="H30" s="244"/>
    </row>
    <row r="31" spans="1:8" ht="19.5" thickBot="1" x14ac:dyDescent="0.3">
      <c r="A31" s="11"/>
      <c r="B31" s="50" t="s">
        <v>409</v>
      </c>
      <c r="C31" s="406">
        <v>4.47</v>
      </c>
      <c r="D31" s="122">
        <v>49.69</v>
      </c>
      <c r="E31" s="122">
        <f t="shared" si="0"/>
        <v>54.16</v>
      </c>
      <c r="F31" s="385"/>
      <c r="G31" s="244"/>
      <c r="H31" s="244"/>
    </row>
    <row r="32" spans="1:8" ht="19.5" thickBot="1" x14ac:dyDescent="0.3">
      <c r="A32" s="13" t="s">
        <v>131</v>
      </c>
      <c r="B32" s="22" t="s">
        <v>132</v>
      </c>
      <c r="C32" s="406">
        <v>0.26</v>
      </c>
      <c r="D32" s="122">
        <v>15.12</v>
      </c>
      <c r="E32" s="122">
        <f t="shared" si="0"/>
        <v>15.379999999999999</v>
      </c>
      <c r="F32" s="385"/>
      <c r="G32" s="244"/>
      <c r="H32" s="244"/>
    </row>
    <row r="33" spans="1:8" ht="19.5" thickBot="1" x14ac:dyDescent="0.3">
      <c r="A33" s="17" t="s">
        <v>133</v>
      </c>
      <c r="B33" s="21" t="s">
        <v>134</v>
      </c>
      <c r="C33" s="406">
        <v>36.590000000000003</v>
      </c>
      <c r="D33" s="122">
        <v>21.34</v>
      </c>
      <c r="E33" s="122">
        <f t="shared" si="0"/>
        <v>57.930000000000007</v>
      </c>
      <c r="F33" s="385"/>
      <c r="G33" s="244"/>
      <c r="H33" s="244"/>
    </row>
    <row r="34" spans="1:8" ht="19.5" thickBot="1" x14ac:dyDescent="0.3">
      <c r="A34" s="11"/>
      <c r="B34" s="50" t="s">
        <v>409</v>
      </c>
      <c r="C34" s="406">
        <v>4.47</v>
      </c>
      <c r="D34" s="122">
        <v>21.34</v>
      </c>
      <c r="E34" s="122">
        <f t="shared" si="0"/>
        <v>25.81</v>
      </c>
      <c r="F34" s="385"/>
      <c r="G34" s="244"/>
      <c r="H34" s="244"/>
    </row>
    <row r="35" spans="1:8" ht="19.5" thickBot="1" x14ac:dyDescent="0.3">
      <c r="A35" s="13" t="s">
        <v>135</v>
      </c>
      <c r="B35" s="22" t="s">
        <v>136</v>
      </c>
      <c r="C35" s="406">
        <v>0.26</v>
      </c>
      <c r="D35" s="122">
        <v>37.799999999999997</v>
      </c>
      <c r="E35" s="122">
        <f t="shared" si="0"/>
        <v>38.059999999999995</v>
      </c>
      <c r="F35" s="385"/>
      <c r="G35" s="244"/>
      <c r="H35" s="244"/>
    </row>
    <row r="36" spans="1:8" ht="19.5" thickBot="1" x14ac:dyDescent="0.3">
      <c r="A36" s="11" t="s">
        <v>137</v>
      </c>
      <c r="B36" s="72" t="s">
        <v>138</v>
      </c>
      <c r="C36" s="406">
        <v>0.26</v>
      </c>
      <c r="D36" s="122">
        <v>37.799999999999997</v>
      </c>
      <c r="E36" s="122">
        <f t="shared" si="0"/>
        <v>38.059999999999995</v>
      </c>
      <c r="F36" s="385"/>
      <c r="G36" s="244"/>
      <c r="H36" s="244"/>
    </row>
    <row r="37" spans="1:8" ht="19.5" thickBot="1" x14ac:dyDescent="0.3">
      <c r="A37" s="18" t="s">
        <v>139</v>
      </c>
      <c r="B37" s="184" t="s">
        <v>627</v>
      </c>
      <c r="C37" s="406">
        <v>36.590000000000003</v>
      </c>
      <c r="D37" s="122">
        <v>75.599999999999994</v>
      </c>
      <c r="E37" s="122">
        <f t="shared" si="0"/>
        <v>112.19</v>
      </c>
      <c r="F37" s="385"/>
      <c r="G37" s="244"/>
      <c r="H37" s="244"/>
    </row>
    <row r="38" spans="1:8" ht="19.5" thickBot="1" x14ac:dyDescent="0.3">
      <c r="A38" s="19"/>
      <c r="B38" s="50" t="s">
        <v>409</v>
      </c>
      <c r="C38" s="406">
        <v>4.47</v>
      </c>
      <c r="D38" s="122">
        <v>75.599999999999994</v>
      </c>
      <c r="E38" s="122">
        <f t="shared" si="0"/>
        <v>80.069999999999993</v>
      </c>
      <c r="F38" s="385"/>
      <c r="G38" s="244"/>
      <c r="H38" s="244"/>
    </row>
    <row r="39" spans="1:8" ht="55.5" customHeight="1" thickBot="1" x14ac:dyDescent="0.3">
      <c r="A39" s="248"/>
      <c r="B39" s="553" t="s">
        <v>927</v>
      </c>
      <c r="C39" s="554"/>
      <c r="D39" s="554"/>
      <c r="E39" s="554"/>
      <c r="F39" s="244"/>
      <c r="G39" s="244"/>
      <c r="H39" s="244"/>
    </row>
    <row r="40" spans="1:8" ht="45.75" thickBot="1" x14ac:dyDescent="0.3">
      <c r="A40" s="251">
        <v>1</v>
      </c>
      <c r="B40" s="336" t="s">
        <v>697</v>
      </c>
      <c r="C40" s="407">
        <v>0.26</v>
      </c>
      <c r="D40" s="249">
        <v>78.94</v>
      </c>
      <c r="E40" s="383">
        <f>C40+D40</f>
        <v>79.2</v>
      </c>
      <c r="F40" s="386"/>
      <c r="G40" s="244"/>
      <c r="H40" s="244"/>
    </row>
    <row r="41" spans="1:8" ht="45.75" thickBot="1" x14ac:dyDescent="0.3">
      <c r="A41" s="251">
        <v>2</v>
      </c>
      <c r="B41" s="336" t="s">
        <v>698</v>
      </c>
      <c r="C41" s="407">
        <v>0.26</v>
      </c>
      <c r="D41" s="249">
        <v>75.95</v>
      </c>
      <c r="E41" s="383">
        <f t="shared" ref="E41:E62" si="1">C41+D41</f>
        <v>76.210000000000008</v>
      </c>
      <c r="F41" s="386"/>
      <c r="G41" s="244"/>
      <c r="H41" s="244"/>
    </row>
    <row r="42" spans="1:8" ht="45.75" thickBot="1" x14ac:dyDescent="0.3">
      <c r="A42" s="251">
        <v>3</v>
      </c>
      <c r="B42" s="336" t="s">
        <v>905</v>
      </c>
      <c r="C42" s="407">
        <v>36.590000000000003</v>
      </c>
      <c r="D42" s="249">
        <v>78.39</v>
      </c>
      <c r="E42" s="383">
        <f t="shared" si="1"/>
        <v>114.98</v>
      </c>
      <c r="F42" s="386"/>
      <c r="G42" s="244"/>
      <c r="H42" s="244"/>
    </row>
    <row r="43" spans="1:8" ht="60.75" thickBot="1" x14ac:dyDescent="0.3">
      <c r="A43" s="251">
        <v>4</v>
      </c>
      <c r="B43" s="336" t="s">
        <v>699</v>
      </c>
      <c r="C43" s="407">
        <v>36.590000000000003</v>
      </c>
      <c r="D43" s="249">
        <v>95.29</v>
      </c>
      <c r="E43" s="383">
        <f t="shared" si="1"/>
        <v>131.88</v>
      </c>
      <c r="F43" s="386"/>
      <c r="G43" s="244"/>
      <c r="H43" s="244"/>
    </row>
    <row r="44" spans="1:8" ht="60.75" thickBot="1" x14ac:dyDescent="0.3">
      <c r="A44" s="251">
        <f>A43+1</f>
        <v>5</v>
      </c>
      <c r="B44" s="336" t="s">
        <v>846</v>
      </c>
      <c r="C44" s="407">
        <v>68.7</v>
      </c>
      <c r="D44" s="249">
        <v>95.29</v>
      </c>
      <c r="E44" s="383">
        <f t="shared" si="1"/>
        <v>163.99</v>
      </c>
      <c r="F44" s="386"/>
      <c r="G44" s="244"/>
      <c r="H44" s="244"/>
    </row>
    <row r="45" spans="1:8" ht="45.75" thickBot="1" x14ac:dyDescent="0.3">
      <c r="A45" s="251">
        <f t="shared" ref="A45:A62" si="2">A44+1</f>
        <v>6</v>
      </c>
      <c r="B45" s="337" t="s">
        <v>700</v>
      </c>
      <c r="C45" s="407">
        <v>0.26</v>
      </c>
      <c r="D45" s="249">
        <v>92.64</v>
      </c>
      <c r="E45" s="383">
        <f t="shared" si="1"/>
        <v>92.9</v>
      </c>
      <c r="F45" s="386"/>
      <c r="G45" s="244"/>
      <c r="H45" s="244"/>
    </row>
    <row r="46" spans="1:8" ht="60.75" thickBot="1" x14ac:dyDescent="0.3">
      <c r="A46" s="251">
        <f t="shared" si="2"/>
        <v>7</v>
      </c>
      <c r="B46" s="336" t="s">
        <v>701</v>
      </c>
      <c r="C46" s="407">
        <v>36.590000000000003</v>
      </c>
      <c r="D46" s="249">
        <v>92.03</v>
      </c>
      <c r="E46" s="383">
        <f t="shared" si="1"/>
        <v>128.62</v>
      </c>
      <c r="F46" s="386"/>
      <c r="G46" s="244"/>
      <c r="H46" s="244"/>
    </row>
    <row r="47" spans="1:8" ht="60.75" thickBot="1" x14ac:dyDescent="0.3">
      <c r="A47" s="251">
        <f t="shared" si="2"/>
        <v>8</v>
      </c>
      <c r="B47" s="336" t="s">
        <v>847</v>
      </c>
      <c r="C47" s="407">
        <v>68.7</v>
      </c>
      <c r="D47" s="249">
        <v>92.03</v>
      </c>
      <c r="E47" s="383">
        <f t="shared" si="1"/>
        <v>160.73000000000002</v>
      </c>
      <c r="F47" s="386"/>
      <c r="G47" s="244"/>
      <c r="H47" s="244"/>
    </row>
    <row r="48" spans="1:8" ht="45.75" thickBot="1" x14ac:dyDescent="0.3">
      <c r="A48" s="251">
        <f t="shared" si="2"/>
        <v>9</v>
      </c>
      <c r="B48" s="336" t="s">
        <v>702</v>
      </c>
      <c r="C48" s="407">
        <v>0.26</v>
      </c>
      <c r="D48" s="249">
        <v>89.38</v>
      </c>
      <c r="E48" s="383">
        <f t="shared" si="1"/>
        <v>89.64</v>
      </c>
      <c r="F48" s="386"/>
      <c r="G48" s="244"/>
      <c r="H48" s="244"/>
    </row>
    <row r="49" spans="1:8" ht="45.75" thickBot="1" x14ac:dyDescent="0.3">
      <c r="A49" s="251">
        <f t="shared" si="2"/>
        <v>10</v>
      </c>
      <c r="B49" s="336" t="s">
        <v>703</v>
      </c>
      <c r="C49" s="407">
        <v>0.26</v>
      </c>
      <c r="D49" s="249">
        <v>86.11</v>
      </c>
      <c r="E49" s="383">
        <f t="shared" si="1"/>
        <v>86.37</v>
      </c>
      <c r="F49" s="386"/>
      <c r="G49" s="244"/>
      <c r="H49" s="244"/>
    </row>
    <row r="50" spans="1:8" ht="60.75" thickBot="1" x14ac:dyDescent="0.3">
      <c r="A50" s="251">
        <f t="shared" si="2"/>
        <v>11</v>
      </c>
      <c r="B50" s="336" t="s">
        <v>704</v>
      </c>
      <c r="C50" s="407">
        <v>36.590000000000003</v>
      </c>
      <c r="D50" s="249">
        <v>92.03</v>
      </c>
      <c r="E50" s="383">
        <f t="shared" si="1"/>
        <v>128.62</v>
      </c>
      <c r="F50" s="386"/>
      <c r="G50" s="244"/>
      <c r="H50" s="244"/>
    </row>
    <row r="51" spans="1:8" ht="60.75" thickBot="1" x14ac:dyDescent="0.3">
      <c r="A51" s="251">
        <f t="shared" si="2"/>
        <v>12</v>
      </c>
      <c r="B51" s="336" t="s">
        <v>848</v>
      </c>
      <c r="C51" s="407">
        <v>68.7</v>
      </c>
      <c r="D51" s="249">
        <v>92.03</v>
      </c>
      <c r="E51" s="383">
        <f t="shared" si="1"/>
        <v>160.73000000000002</v>
      </c>
      <c r="F51" s="386"/>
      <c r="G51" s="244"/>
      <c r="H51" s="244"/>
    </row>
    <row r="52" spans="1:8" ht="45.75" thickBot="1" x14ac:dyDescent="0.3">
      <c r="A52" s="251">
        <f t="shared" si="2"/>
        <v>13</v>
      </c>
      <c r="B52" s="338" t="s">
        <v>705</v>
      </c>
      <c r="C52" s="407">
        <v>0.26</v>
      </c>
      <c r="D52" s="249">
        <v>89.38</v>
      </c>
      <c r="E52" s="383">
        <f t="shared" si="1"/>
        <v>89.64</v>
      </c>
      <c r="F52" s="386"/>
      <c r="G52" s="244"/>
      <c r="H52" s="244"/>
    </row>
    <row r="53" spans="1:8" ht="45.75" thickBot="1" x14ac:dyDescent="0.3">
      <c r="A53" s="251">
        <f t="shared" si="2"/>
        <v>14</v>
      </c>
      <c r="B53" s="338" t="s">
        <v>706</v>
      </c>
      <c r="C53" s="407">
        <v>0.26</v>
      </c>
      <c r="D53" s="249">
        <v>89.37</v>
      </c>
      <c r="E53" s="383">
        <f t="shared" si="1"/>
        <v>89.63000000000001</v>
      </c>
      <c r="F53" s="386"/>
      <c r="G53" s="244"/>
      <c r="H53" s="244"/>
    </row>
    <row r="54" spans="1:8" ht="45.75" thickBot="1" x14ac:dyDescent="0.3">
      <c r="A54" s="251">
        <f t="shared" si="2"/>
        <v>15</v>
      </c>
      <c r="B54" s="338" t="s">
        <v>707</v>
      </c>
      <c r="C54" s="407">
        <v>0.26</v>
      </c>
      <c r="D54" s="249">
        <v>86.11</v>
      </c>
      <c r="E54" s="383">
        <f t="shared" si="1"/>
        <v>86.37</v>
      </c>
      <c r="F54" s="386"/>
      <c r="G54" s="244"/>
      <c r="H54" s="244"/>
    </row>
    <row r="55" spans="1:8" ht="60.75" thickBot="1" x14ac:dyDescent="0.3">
      <c r="A55" s="251">
        <f t="shared" si="2"/>
        <v>16</v>
      </c>
      <c r="B55" s="338" t="s">
        <v>708</v>
      </c>
      <c r="C55" s="407">
        <v>36.590000000000003</v>
      </c>
      <c r="D55" s="249">
        <v>136.72</v>
      </c>
      <c r="E55" s="383">
        <f t="shared" si="1"/>
        <v>173.31</v>
      </c>
      <c r="F55" s="386"/>
      <c r="G55" s="244"/>
      <c r="H55" s="244"/>
    </row>
    <row r="56" spans="1:8" ht="60.75" thickBot="1" x14ac:dyDescent="0.3">
      <c r="A56" s="251">
        <f t="shared" si="2"/>
        <v>17</v>
      </c>
      <c r="B56" s="338" t="s">
        <v>849</v>
      </c>
      <c r="C56" s="407">
        <v>68.7</v>
      </c>
      <c r="D56" s="249">
        <v>136.72</v>
      </c>
      <c r="E56" s="383">
        <f t="shared" si="1"/>
        <v>205.42000000000002</v>
      </c>
      <c r="F56" s="386"/>
      <c r="G56" s="244"/>
      <c r="H56" s="244"/>
    </row>
    <row r="57" spans="1:8" ht="60.75" thickBot="1" x14ac:dyDescent="0.3">
      <c r="A57" s="251">
        <f t="shared" si="2"/>
        <v>18</v>
      </c>
      <c r="B57" s="338" t="s">
        <v>709</v>
      </c>
      <c r="C57" s="407">
        <v>0.26</v>
      </c>
      <c r="D57" s="249">
        <v>134.06</v>
      </c>
      <c r="E57" s="383">
        <f t="shared" si="1"/>
        <v>134.32</v>
      </c>
      <c r="F57" s="386"/>
      <c r="G57" s="244"/>
      <c r="H57" s="244"/>
    </row>
    <row r="58" spans="1:8" ht="88.5" customHeight="1" thickBot="1" x14ac:dyDescent="0.3">
      <c r="A58" s="251">
        <f t="shared" si="2"/>
        <v>19</v>
      </c>
      <c r="B58" s="338" t="s">
        <v>906</v>
      </c>
      <c r="C58" s="407">
        <v>36.590000000000003</v>
      </c>
      <c r="D58" s="249">
        <v>178.42</v>
      </c>
      <c r="E58" s="383">
        <f t="shared" si="1"/>
        <v>215.01</v>
      </c>
      <c r="F58" s="386"/>
      <c r="G58" s="244"/>
      <c r="H58" s="244"/>
    </row>
    <row r="59" spans="1:8" ht="72" thickBot="1" x14ac:dyDescent="0.3">
      <c r="A59" s="251">
        <f t="shared" si="2"/>
        <v>20</v>
      </c>
      <c r="B59" s="338" t="s">
        <v>907</v>
      </c>
      <c r="C59" s="407">
        <v>68.7</v>
      </c>
      <c r="D59" s="249">
        <v>178.42</v>
      </c>
      <c r="E59" s="383">
        <f t="shared" si="1"/>
        <v>247.12</v>
      </c>
      <c r="F59" s="386"/>
      <c r="G59" s="244"/>
      <c r="H59" s="244"/>
    </row>
    <row r="60" spans="1:8" ht="57.75" thickBot="1" x14ac:dyDescent="0.3">
      <c r="A60" s="251">
        <f t="shared" si="2"/>
        <v>21</v>
      </c>
      <c r="B60" s="338" t="s">
        <v>908</v>
      </c>
      <c r="C60" s="407">
        <v>0.26</v>
      </c>
      <c r="D60" s="249">
        <v>175.99</v>
      </c>
      <c r="E60" s="383">
        <f t="shared" si="1"/>
        <v>176.25</v>
      </c>
      <c r="F60" s="386"/>
      <c r="G60" s="244"/>
      <c r="H60" s="244"/>
    </row>
    <row r="61" spans="1:8" ht="72" thickBot="1" x14ac:dyDescent="0.3">
      <c r="A61" s="251">
        <f t="shared" si="2"/>
        <v>22</v>
      </c>
      <c r="B61" s="338" t="s">
        <v>954</v>
      </c>
      <c r="C61" s="407">
        <v>100.81</v>
      </c>
      <c r="D61" s="249">
        <v>206.7</v>
      </c>
      <c r="E61" s="383">
        <f t="shared" si="1"/>
        <v>307.51</v>
      </c>
      <c r="F61" s="386"/>
      <c r="G61" s="244"/>
      <c r="H61" s="244"/>
    </row>
    <row r="62" spans="1:8" ht="72" thickBot="1" x14ac:dyDescent="0.3">
      <c r="A62" s="251">
        <f t="shared" si="2"/>
        <v>23</v>
      </c>
      <c r="B62" s="338" t="s">
        <v>909</v>
      </c>
      <c r="C62" s="407">
        <v>132.93</v>
      </c>
      <c r="D62" s="250">
        <v>206.7</v>
      </c>
      <c r="E62" s="383">
        <f t="shared" si="1"/>
        <v>339.63</v>
      </c>
      <c r="F62" s="385"/>
      <c r="G62" s="244"/>
      <c r="H62" s="244"/>
    </row>
    <row r="63" spans="1:8" ht="17.25" customHeight="1" thickBot="1" x14ac:dyDescent="0.3">
      <c r="A63" s="75" t="s">
        <v>140</v>
      </c>
      <c r="B63" s="551" t="s">
        <v>929</v>
      </c>
      <c r="C63" s="552"/>
      <c r="D63" s="552"/>
      <c r="E63" s="384"/>
      <c r="F63" s="244"/>
      <c r="G63" s="244"/>
      <c r="H63" s="244"/>
    </row>
    <row r="64" spans="1:8" ht="45" x14ac:dyDescent="0.3">
      <c r="A64" s="71" t="s">
        <v>141</v>
      </c>
      <c r="B64" s="73" t="s">
        <v>142</v>
      </c>
      <c r="C64" s="74"/>
      <c r="D64" s="123">
        <v>22.85</v>
      </c>
      <c r="E64" s="123">
        <f>C64+D64</f>
        <v>22.85</v>
      </c>
      <c r="F64" s="385"/>
      <c r="G64" s="244"/>
      <c r="H64" s="244"/>
    </row>
    <row r="65" spans="1:8" ht="18.75" x14ac:dyDescent="0.3">
      <c r="A65" s="10" t="s">
        <v>143</v>
      </c>
      <c r="B65" s="51" t="s">
        <v>144</v>
      </c>
      <c r="C65" s="52"/>
      <c r="D65" s="123">
        <v>22.85</v>
      </c>
      <c r="E65" s="123">
        <f t="shared" ref="E65:E67" si="3">C65+D65</f>
        <v>22.85</v>
      </c>
      <c r="F65" s="385"/>
      <c r="G65" s="244"/>
      <c r="H65" s="244"/>
    </row>
    <row r="66" spans="1:8" ht="45" x14ac:dyDescent="0.3">
      <c r="A66" s="7" t="s">
        <v>313</v>
      </c>
      <c r="B66" s="21" t="s">
        <v>315</v>
      </c>
      <c r="C66" s="53"/>
      <c r="D66" s="123">
        <v>43.63</v>
      </c>
      <c r="E66" s="123">
        <f t="shared" si="3"/>
        <v>43.63</v>
      </c>
      <c r="F66" s="385"/>
      <c r="G66" s="244"/>
      <c r="H66" s="244"/>
    </row>
    <row r="67" spans="1:8" ht="45" x14ac:dyDescent="0.3">
      <c r="A67" s="7" t="s">
        <v>314</v>
      </c>
      <c r="B67" s="21" t="s">
        <v>316</v>
      </c>
      <c r="C67" s="53"/>
      <c r="D67" s="123">
        <v>54.54</v>
      </c>
      <c r="E67" s="123">
        <f t="shared" si="3"/>
        <v>54.54</v>
      </c>
      <c r="F67" s="385"/>
      <c r="G67" s="244"/>
      <c r="H67" s="244"/>
    </row>
    <row r="68" spans="1:8" ht="54.75" customHeight="1" x14ac:dyDescent="0.25">
      <c r="A68" s="543" t="s">
        <v>329</v>
      </c>
      <c r="B68" s="543"/>
      <c r="C68" s="543"/>
      <c r="D68" s="543"/>
      <c r="E68" s="543"/>
      <c r="F68" s="244"/>
      <c r="G68" s="244"/>
      <c r="H68" s="244"/>
    </row>
    <row r="69" spans="1:8" ht="54.75" customHeight="1" x14ac:dyDescent="0.25">
      <c r="A69" s="544"/>
      <c r="B69" s="544"/>
      <c r="C69" s="544"/>
      <c r="D69" s="544"/>
      <c r="E69" s="544"/>
      <c r="F69" s="244"/>
      <c r="G69" s="244"/>
      <c r="H69" s="244"/>
    </row>
    <row r="70" spans="1:8" ht="96" customHeight="1" x14ac:dyDescent="0.25">
      <c r="A70" s="544"/>
      <c r="B70" s="544"/>
      <c r="C70" s="544"/>
      <c r="D70" s="544"/>
      <c r="E70" s="544"/>
      <c r="F70" s="244"/>
      <c r="G70" s="244"/>
      <c r="H70" s="244"/>
    </row>
    <row r="72" spans="1:8" x14ac:dyDescent="0.25">
      <c r="B72" s="4" t="s">
        <v>36</v>
      </c>
      <c r="E72" s="4" t="s">
        <v>688</v>
      </c>
    </row>
  </sheetData>
  <mergeCells count="8">
    <mergeCell ref="C2:E2"/>
    <mergeCell ref="A68:E70"/>
    <mergeCell ref="A7:E7"/>
    <mergeCell ref="A8:E8"/>
    <mergeCell ref="B11:E11"/>
    <mergeCell ref="B12:E12"/>
    <mergeCell ref="B63:D63"/>
    <mergeCell ref="B39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view="pageBreakPreview" zoomScale="90" zoomScaleNormal="100" zoomScaleSheetLayoutView="90" workbookViewId="0">
      <selection activeCell="C44" sqref="C44:C47"/>
    </sheetView>
  </sheetViews>
  <sheetFormatPr defaultColWidth="9.140625" defaultRowHeight="15" x14ac:dyDescent="0.25"/>
  <cols>
    <col min="1" max="1" width="8.42578125" style="4" customWidth="1"/>
    <col min="2" max="2" width="77.140625" style="4" customWidth="1"/>
    <col min="3" max="3" width="21.42578125" style="212" customWidth="1"/>
    <col min="4" max="4" width="19" style="212" customWidth="1"/>
    <col min="5" max="5" width="21.42578125" style="212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C2" s="514" t="s">
        <v>33</v>
      </c>
      <c r="D2" s="514"/>
      <c r="E2" s="514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82" t="s">
        <v>1164</v>
      </c>
    </row>
    <row r="7" spans="1:5" ht="18.75" x14ac:dyDescent="0.3">
      <c r="A7" s="541" t="s">
        <v>2</v>
      </c>
      <c r="B7" s="541"/>
      <c r="C7" s="541"/>
      <c r="D7" s="541"/>
      <c r="E7" s="541"/>
    </row>
    <row r="8" spans="1:5" ht="50.25" customHeight="1" x14ac:dyDescent="0.25">
      <c r="A8" s="555" t="s">
        <v>1165</v>
      </c>
      <c r="B8" s="555"/>
      <c r="C8" s="555"/>
      <c r="D8" s="555"/>
      <c r="E8" s="555"/>
    </row>
    <row r="9" spans="1:5" ht="75" x14ac:dyDescent="0.25">
      <c r="A9" s="60" t="s">
        <v>5</v>
      </c>
      <c r="B9" s="61" t="s">
        <v>6</v>
      </c>
      <c r="C9" s="62" t="s">
        <v>401</v>
      </c>
      <c r="D9" s="62" t="s">
        <v>997</v>
      </c>
      <c r="E9" s="160" t="s">
        <v>400</v>
      </c>
    </row>
    <row r="10" spans="1:5" ht="18.75" x14ac:dyDescent="0.3">
      <c r="A10" s="60">
        <v>1</v>
      </c>
      <c r="B10" s="63">
        <v>2</v>
      </c>
      <c r="C10" s="64">
        <v>3</v>
      </c>
      <c r="D10" s="64">
        <v>4</v>
      </c>
      <c r="E10" s="64">
        <v>5</v>
      </c>
    </row>
    <row r="11" spans="1:5" ht="18.75" customHeight="1" x14ac:dyDescent="0.3">
      <c r="A11" s="273" t="s">
        <v>300</v>
      </c>
      <c r="B11" s="556" t="s">
        <v>146</v>
      </c>
      <c r="C11" s="557"/>
      <c r="D11" s="557"/>
      <c r="E11" s="274"/>
    </row>
    <row r="12" spans="1:5" ht="20.25" customHeight="1" x14ac:dyDescent="0.3">
      <c r="A12" s="275"/>
      <c r="B12" s="558" t="s">
        <v>588</v>
      </c>
      <c r="C12" s="559"/>
      <c r="D12" s="559"/>
      <c r="E12" s="274"/>
    </row>
    <row r="13" spans="1:5" ht="29.25" customHeight="1" x14ac:dyDescent="0.25">
      <c r="A13" s="280" t="s">
        <v>366</v>
      </c>
      <c r="B13" s="281" t="s">
        <v>850</v>
      </c>
      <c r="C13" s="165">
        <v>0.27</v>
      </c>
      <c r="D13" s="165">
        <v>52.06</v>
      </c>
      <c r="E13" s="277">
        <f>C13+D13</f>
        <v>52.330000000000005</v>
      </c>
    </row>
    <row r="14" spans="1:5" ht="18.75" x14ac:dyDescent="0.25">
      <c r="A14" s="280" t="s">
        <v>145</v>
      </c>
      <c r="B14" s="281" t="s">
        <v>851</v>
      </c>
      <c r="C14" s="165">
        <v>152.63</v>
      </c>
      <c r="D14" s="165">
        <v>69</v>
      </c>
      <c r="E14" s="277">
        <f>C14+D14</f>
        <v>221.63</v>
      </c>
    </row>
    <row r="15" spans="1:5" ht="18.75" x14ac:dyDescent="0.25">
      <c r="A15" s="280" t="s">
        <v>367</v>
      </c>
      <c r="B15" s="281" t="s">
        <v>852</v>
      </c>
      <c r="C15" s="165">
        <v>1.67</v>
      </c>
      <c r="D15" s="165">
        <v>69</v>
      </c>
      <c r="E15" s="277">
        <f t="shared" ref="E15:E48" si="0">C15+D15</f>
        <v>70.67</v>
      </c>
    </row>
    <row r="16" spans="1:5" ht="18.75" x14ac:dyDescent="0.25">
      <c r="A16" s="280" t="s">
        <v>368</v>
      </c>
      <c r="B16" s="281" t="s">
        <v>853</v>
      </c>
      <c r="C16" s="165">
        <v>0.27</v>
      </c>
      <c r="D16" s="165">
        <v>35.19</v>
      </c>
      <c r="E16" s="277">
        <f t="shared" si="0"/>
        <v>35.46</v>
      </c>
    </row>
    <row r="17" spans="1:5" ht="18.75" x14ac:dyDescent="0.25">
      <c r="A17" s="280" t="s">
        <v>369</v>
      </c>
      <c r="B17" s="282" t="s">
        <v>854</v>
      </c>
      <c r="C17" s="165">
        <v>152.63</v>
      </c>
      <c r="D17" s="165">
        <v>46.34</v>
      </c>
      <c r="E17" s="277">
        <f>C17+D17</f>
        <v>198.97</v>
      </c>
    </row>
    <row r="18" spans="1:5" ht="18.75" x14ac:dyDescent="0.25">
      <c r="A18" s="280" t="s">
        <v>371</v>
      </c>
      <c r="B18" s="281" t="s">
        <v>855</v>
      </c>
      <c r="C18" s="165">
        <v>0.27</v>
      </c>
      <c r="D18" s="165">
        <v>52.51</v>
      </c>
      <c r="E18" s="277">
        <f t="shared" si="0"/>
        <v>52.78</v>
      </c>
    </row>
    <row r="19" spans="1:5" ht="18.75" x14ac:dyDescent="0.25">
      <c r="A19" s="280" t="s">
        <v>372</v>
      </c>
      <c r="B19" s="281" t="s">
        <v>856</v>
      </c>
      <c r="C19" s="165">
        <v>152.63</v>
      </c>
      <c r="D19" s="165">
        <v>69</v>
      </c>
      <c r="E19" s="277">
        <f>C19+D19</f>
        <v>221.63</v>
      </c>
    </row>
    <row r="20" spans="1:5" ht="18.75" x14ac:dyDescent="0.25">
      <c r="A20" s="280" t="s">
        <v>597</v>
      </c>
      <c r="B20" s="281" t="s">
        <v>857</v>
      </c>
      <c r="C20" s="165">
        <v>1.67</v>
      </c>
      <c r="D20" s="165">
        <v>69</v>
      </c>
      <c r="E20" s="277">
        <f t="shared" si="0"/>
        <v>70.67</v>
      </c>
    </row>
    <row r="21" spans="1:5" ht="40.5" customHeight="1" x14ac:dyDescent="0.25">
      <c r="A21" s="280" t="s">
        <v>598</v>
      </c>
      <c r="B21" s="283" t="s">
        <v>858</v>
      </c>
      <c r="C21" s="165">
        <v>0.27</v>
      </c>
      <c r="D21" s="165">
        <v>52.51</v>
      </c>
      <c r="E21" s="277">
        <f t="shared" si="0"/>
        <v>52.78</v>
      </c>
    </row>
    <row r="22" spans="1:5" ht="38.25" customHeight="1" x14ac:dyDescent="0.25">
      <c r="A22" s="280" t="s">
        <v>599</v>
      </c>
      <c r="B22" s="283" t="s">
        <v>859</v>
      </c>
      <c r="C22" s="165">
        <v>152.63</v>
      </c>
      <c r="D22" s="165">
        <v>69</v>
      </c>
      <c r="E22" s="277">
        <f>C22+D22</f>
        <v>221.63</v>
      </c>
    </row>
    <row r="23" spans="1:5" ht="24.75" customHeight="1" x14ac:dyDescent="0.25">
      <c r="A23" s="280" t="s">
        <v>600</v>
      </c>
      <c r="B23" s="283" t="s">
        <v>860</v>
      </c>
      <c r="C23" s="165">
        <v>1.67</v>
      </c>
      <c r="D23" s="165">
        <v>69</v>
      </c>
      <c r="E23" s="277">
        <f t="shared" si="0"/>
        <v>70.67</v>
      </c>
    </row>
    <row r="24" spans="1:5" ht="50.25" customHeight="1" x14ac:dyDescent="0.25">
      <c r="A24" s="280" t="s">
        <v>601</v>
      </c>
      <c r="B24" s="283" t="s">
        <v>861</v>
      </c>
      <c r="C24" s="165">
        <v>0.27</v>
      </c>
      <c r="D24" s="165">
        <v>52.06</v>
      </c>
      <c r="E24" s="277">
        <f t="shared" si="0"/>
        <v>52.330000000000005</v>
      </c>
    </row>
    <row r="25" spans="1:5" ht="18.75" x14ac:dyDescent="0.25">
      <c r="A25" s="280" t="s">
        <v>602</v>
      </c>
      <c r="B25" s="283" t="s">
        <v>862</v>
      </c>
      <c r="C25" s="165">
        <v>0.27</v>
      </c>
      <c r="D25" s="165">
        <v>35.19</v>
      </c>
      <c r="E25" s="277">
        <f t="shared" si="0"/>
        <v>35.46</v>
      </c>
    </row>
    <row r="26" spans="1:5" ht="18.75" x14ac:dyDescent="0.25">
      <c r="A26" s="280" t="s">
        <v>603</v>
      </c>
      <c r="B26" s="283" t="s">
        <v>863</v>
      </c>
      <c r="C26" s="165">
        <v>152.63</v>
      </c>
      <c r="D26" s="165">
        <v>46.34</v>
      </c>
      <c r="E26" s="277">
        <f>C26+D26</f>
        <v>198.97</v>
      </c>
    </row>
    <row r="27" spans="1:5" ht="18.75" x14ac:dyDescent="0.25">
      <c r="A27" s="280" t="s">
        <v>604</v>
      </c>
      <c r="B27" s="283" t="s">
        <v>864</v>
      </c>
      <c r="C27" s="165">
        <v>1.67</v>
      </c>
      <c r="D27" s="165">
        <v>46.34</v>
      </c>
      <c r="E27" s="277">
        <f t="shared" si="0"/>
        <v>48.010000000000005</v>
      </c>
    </row>
    <row r="28" spans="1:5" ht="18.75" x14ac:dyDescent="0.25">
      <c r="A28" s="280" t="s">
        <v>605</v>
      </c>
      <c r="B28" s="283" t="s">
        <v>865</v>
      </c>
      <c r="C28" s="165">
        <v>0.27</v>
      </c>
      <c r="D28" s="165">
        <v>35.19</v>
      </c>
      <c r="E28" s="277">
        <f t="shared" si="0"/>
        <v>35.46</v>
      </c>
    </row>
    <row r="29" spans="1:5" ht="18.75" x14ac:dyDescent="0.25">
      <c r="A29" s="280" t="s">
        <v>606</v>
      </c>
      <c r="B29" s="283" t="s">
        <v>866</v>
      </c>
      <c r="C29" s="165">
        <v>152.63</v>
      </c>
      <c r="D29" s="165">
        <v>46.34</v>
      </c>
      <c r="E29" s="277">
        <f>C29+D29</f>
        <v>198.97</v>
      </c>
    </row>
    <row r="30" spans="1:5" ht="18.75" x14ac:dyDescent="0.25">
      <c r="A30" s="280" t="s">
        <v>607</v>
      </c>
      <c r="B30" s="283" t="s">
        <v>867</v>
      </c>
      <c r="C30" s="165">
        <v>1.67</v>
      </c>
      <c r="D30" s="165">
        <v>46.34</v>
      </c>
      <c r="E30" s="277">
        <f t="shared" si="0"/>
        <v>48.010000000000005</v>
      </c>
    </row>
    <row r="31" spans="1:5" ht="18.75" x14ac:dyDescent="0.25">
      <c r="A31" s="280" t="s">
        <v>608</v>
      </c>
      <c r="B31" s="283" t="s">
        <v>868</v>
      </c>
      <c r="C31" s="165">
        <v>0.27</v>
      </c>
      <c r="D31" s="165">
        <v>52.51</v>
      </c>
      <c r="E31" s="277">
        <f t="shared" si="0"/>
        <v>52.78</v>
      </c>
    </row>
    <row r="32" spans="1:5" ht="18.75" x14ac:dyDescent="0.25">
      <c r="A32" s="284" t="s">
        <v>609</v>
      </c>
      <c r="B32" s="285" t="s">
        <v>869</v>
      </c>
      <c r="C32" s="165">
        <v>152.63</v>
      </c>
      <c r="D32" s="165">
        <v>69.599999999999994</v>
      </c>
      <c r="E32" s="277">
        <f t="shared" ref="E32" si="1">C32+D32</f>
        <v>222.23</v>
      </c>
    </row>
    <row r="33" spans="1:5" ht="18.75" x14ac:dyDescent="0.25">
      <c r="A33" s="284" t="s">
        <v>610</v>
      </c>
      <c r="B33" s="285" t="s">
        <v>870</v>
      </c>
      <c r="C33" s="165">
        <v>1.67</v>
      </c>
      <c r="D33" s="165">
        <v>69.599999999999994</v>
      </c>
      <c r="E33" s="277">
        <f t="shared" si="0"/>
        <v>71.27</v>
      </c>
    </row>
    <row r="34" spans="1:5" ht="18.75" x14ac:dyDescent="0.25">
      <c r="A34" s="284" t="s">
        <v>611</v>
      </c>
      <c r="B34" s="285" t="s">
        <v>871</v>
      </c>
      <c r="C34" s="165">
        <v>0.27</v>
      </c>
      <c r="D34" s="165">
        <v>52.06</v>
      </c>
      <c r="E34" s="277">
        <f t="shared" si="0"/>
        <v>52.330000000000005</v>
      </c>
    </row>
    <row r="35" spans="1:5" ht="18.75" x14ac:dyDescent="0.25">
      <c r="A35" s="284" t="s">
        <v>612</v>
      </c>
      <c r="B35" s="285" t="s">
        <v>872</v>
      </c>
      <c r="C35" s="165">
        <v>152.63</v>
      </c>
      <c r="D35" s="165">
        <v>69.599999999999994</v>
      </c>
      <c r="E35" s="277">
        <f>D35+C35</f>
        <v>222.23</v>
      </c>
    </row>
    <row r="36" spans="1:5" ht="18.75" x14ac:dyDescent="0.25">
      <c r="A36" s="286" t="s">
        <v>613</v>
      </c>
      <c r="B36" s="285" t="s">
        <v>873</v>
      </c>
      <c r="C36" s="165">
        <v>1.67</v>
      </c>
      <c r="D36" s="165">
        <v>69.599999999999994</v>
      </c>
      <c r="E36" s="277">
        <f>D36+C36</f>
        <v>71.27</v>
      </c>
    </row>
    <row r="37" spans="1:5" ht="18.75" x14ac:dyDescent="0.25">
      <c r="A37" s="286" t="s">
        <v>614</v>
      </c>
      <c r="B37" s="287" t="s">
        <v>874</v>
      </c>
      <c r="C37" s="165">
        <v>0.27</v>
      </c>
      <c r="D37" s="165">
        <v>52.51</v>
      </c>
      <c r="E37" s="277">
        <f>D37+C37</f>
        <v>52.78</v>
      </c>
    </row>
    <row r="38" spans="1:5" ht="18.75" customHeight="1" x14ac:dyDescent="0.25">
      <c r="A38" s="286" t="s">
        <v>615</v>
      </c>
      <c r="B38" s="287" t="s">
        <v>875</v>
      </c>
      <c r="C38" s="165">
        <v>152.63</v>
      </c>
      <c r="D38" s="165">
        <v>69.599999999999994</v>
      </c>
      <c r="E38" s="277">
        <f>D38+C38</f>
        <v>222.23</v>
      </c>
    </row>
    <row r="39" spans="1:5" ht="18.75" x14ac:dyDescent="0.25">
      <c r="A39" s="286" t="s">
        <v>616</v>
      </c>
      <c r="B39" s="287" t="s">
        <v>876</v>
      </c>
      <c r="C39" s="165">
        <v>0.27</v>
      </c>
      <c r="D39" s="165">
        <v>52.51</v>
      </c>
      <c r="E39" s="277">
        <f>C39+D39</f>
        <v>52.78</v>
      </c>
    </row>
    <row r="40" spans="1:5" ht="18.75" x14ac:dyDescent="0.25">
      <c r="A40" s="286" t="s">
        <v>617</v>
      </c>
      <c r="B40" s="285" t="s">
        <v>877</v>
      </c>
      <c r="C40" s="165">
        <v>152.63</v>
      </c>
      <c r="D40" s="165">
        <v>69.599999999999994</v>
      </c>
      <c r="E40" s="277">
        <f>D40+C40</f>
        <v>222.23</v>
      </c>
    </row>
    <row r="41" spans="1:5" ht="18.75" x14ac:dyDescent="0.25">
      <c r="A41" s="284" t="s">
        <v>618</v>
      </c>
      <c r="B41" s="285" t="s">
        <v>878</v>
      </c>
      <c r="C41" s="165">
        <v>1.67</v>
      </c>
      <c r="D41" s="165">
        <v>69.599999999999994</v>
      </c>
      <c r="E41" s="277">
        <f>D41+C41</f>
        <v>71.27</v>
      </c>
    </row>
    <row r="42" spans="1:5" ht="18.75" x14ac:dyDescent="0.25">
      <c r="A42" s="288" t="s">
        <v>619</v>
      </c>
      <c r="B42" s="287" t="s">
        <v>560</v>
      </c>
      <c r="C42" s="165"/>
      <c r="D42" s="165">
        <v>11.57</v>
      </c>
      <c r="E42" s="277">
        <f>D42+C42</f>
        <v>11.57</v>
      </c>
    </row>
    <row r="43" spans="1:5" ht="37.5" x14ac:dyDescent="0.25">
      <c r="A43" s="288"/>
      <c r="B43" s="287" t="s">
        <v>958</v>
      </c>
      <c r="C43" s="165"/>
      <c r="D43" s="165">
        <v>12.47</v>
      </c>
      <c r="E43" s="277">
        <f>D43+C43</f>
        <v>12.47</v>
      </c>
    </row>
    <row r="44" spans="1:5" ht="18.75" x14ac:dyDescent="0.25">
      <c r="A44" s="280" t="s">
        <v>620</v>
      </c>
      <c r="B44" s="283" t="s">
        <v>147</v>
      </c>
      <c r="C44" s="165">
        <v>0.27</v>
      </c>
      <c r="D44" s="165">
        <v>52.07</v>
      </c>
      <c r="E44" s="277">
        <f t="shared" si="0"/>
        <v>52.34</v>
      </c>
    </row>
    <row r="45" spans="1:5" ht="23.25" customHeight="1" x14ac:dyDescent="0.25">
      <c r="A45" s="284" t="s">
        <v>621</v>
      </c>
      <c r="B45" s="289" t="s">
        <v>879</v>
      </c>
      <c r="C45" s="165">
        <v>152.63</v>
      </c>
      <c r="D45" s="165">
        <v>73.62</v>
      </c>
      <c r="E45" s="277">
        <f>C45+D45</f>
        <v>226.25</v>
      </c>
    </row>
    <row r="46" spans="1:5" ht="24.75" customHeight="1" x14ac:dyDescent="0.25">
      <c r="A46" s="288" t="s">
        <v>622</v>
      </c>
      <c r="B46" s="289" t="s">
        <v>880</v>
      </c>
      <c r="C46" s="165">
        <v>1.67</v>
      </c>
      <c r="D46" s="165">
        <v>73.62</v>
      </c>
      <c r="E46" s="277">
        <f t="shared" si="0"/>
        <v>75.290000000000006</v>
      </c>
    </row>
    <row r="47" spans="1:5" ht="18.75" x14ac:dyDescent="0.25">
      <c r="A47" s="288" t="s">
        <v>623</v>
      </c>
      <c r="B47" s="287" t="s">
        <v>561</v>
      </c>
      <c r="C47" s="165">
        <v>0.14000000000000001</v>
      </c>
      <c r="D47" s="165">
        <v>11.57</v>
      </c>
      <c r="E47" s="277">
        <f t="shared" si="0"/>
        <v>11.71</v>
      </c>
    </row>
    <row r="48" spans="1:5" ht="18.75" x14ac:dyDescent="0.25">
      <c r="A48" s="288" t="s">
        <v>624</v>
      </c>
      <c r="B48" s="287" t="s">
        <v>562</v>
      </c>
      <c r="C48" s="165"/>
      <c r="D48" s="165">
        <v>5.79</v>
      </c>
      <c r="E48" s="277">
        <f t="shared" si="0"/>
        <v>5.79</v>
      </c>
    </row>
    <row r="49" spans="1:5" ht="18.75" x14ac:dyDescent="0.25">
      <c r="A49" s="288" t="s">
        <v>625</v>
      </c>
      <c r="B49" s="285" t="s">
        <v>514</v>
      </c>
      <c r="C49" s="165"/>
      <c r="D49" s="165">
        <v>19.3</v>
      </c>
      <c r="E49" s="277">
        <f>D49</f>
        <v>19.3</v>
      </c>
    </row>
    <row r="50" spans="1:5" ht="18.75" x14ac:dyDescent="0.25">
      <c r="A50" s="288" t="s">
        <v>838</v>
      </c>
      <c r="B50" s="285" t="s">
        <v>839</v>
      </c>
      <c r="C50" s="165"/>
      <c r="D50" s="165">
        <v>6.56</v>
      </c>
      <c r="E50" s="277">
        <f>D50</f>
        <v>6.56</v>
      </c>
    </row>
    <row r="51" spans="1:5" ht="18.75" x14ac:dyDescent="0.25">
      <c r="A51" s="290" t="s">
        <v>840</v>
      </c>
      <c r="B51" s="285" t="s">
        <v>841</v>
      </c>
      <c r="C51" s="165"/>
      <c r="D51" s="165">
        <v>6.56</v>
      </c>
      <c r="E51" s="277">
        <f>D51</f>
        <v>6.56</v>
      </c>
    </row>
    <row r="52" spans="1:5" ht="18.75" x14ac:dyDescent="0.25">
      <c r="A52" s="288" t="s">
        <v>842</v>
      </c>
      <c r="B52" s="285" t="s">
        <v>844</v>
      </c>
      <c r="C52" s="165"/>
      <c r="D52" s="165">
        <v>9.26</v>
      </c>
      <c r="E52" s="277">
        <f t="shared" ref="E52:E54" si="2">D52</f>
        <v>9.26</v>
      </c>
    </row>
    <row r="53" spans="1:5" ht="18.75" x14ac:dyDescent="0.25">
      <c r="A53" s="288" t="s">
        <v>843</v>
      </c>
      <c r="B53" s="285" t="s">
        <v>845</v>
      </c>
      <c r="C53" s="165"/>
      <c r="D53" s="165">
        <v>9.26</v>
      </c>
      <c r="E53" s="277">
        <f t="shared" si="2"/>
        <v>9.26</v>
      </c>
    </row>
    <row r="54" spans="1:5" ht="37.5" x14ac:dyDescent="0.25">
      <c r="A54" s="288" t="s">
        <v>910</v>
      </c>
      <c r="B54" s="285" t="s">
        <v>911</v>
      </c>
      <c r="C54" s="165"/>
      <c r="D54" s="165">
        <v>19.3</v>
      </c>
      <c r="E54" s="277">
        <f t="shared" si="2"/>
        <v>19.3</v>
      </c>
    </row>
    <row r="55" spans="1:5" ht="18.75" x14ac:dyDescent="0.25">
      <c r="A55" s="288"/>
      <c r="B55" s="285" t="s">
        <v>631</v>
      </c>
      <c r="C55" s="250"/>
      <c r="D55" s="249"/>
      <c r="E55" s="249"/>
    </row>
    <row r="56" spans="1:5" ht="18.75" hidden="1" x14ac:dyDescent="0.25">
      <c r="A56" s="288"/>
      <c r="B56" s="291" t="s">
        <v>632</v>
      </c>
      <c r="C56" s="278">
        <v>0.79</v>
      </c>
      <c r="D56" s="250"/>
      <c r="E56" s="250">
        <v>0.79</v>
      </c>
    </row>
    <row r="57" spans="1:5" ht="18.75" hidden="1" x14ac:dyDescent="0.25">
      <c r="A57" s="288"/>
      <c r="B57" s="292" t="s">
        <v>960</v>
      </c>
      <c r="C57" s="279">
        <v>0.95</v>
      </c>
      <c r="D57" s="249"/>
      <c r="E57" s="249">
        <f t="shared" ref="E57" si="3">C57+D57</f>
        <v>0.95</v>
      </c>
    </row>
    <row r="60" spans="1:5" ht="18.75" x14ac:dyDescent="0.3">
      <c r="B60" s="276" t="s">
        <v>36</v>
      </c>
      <c r="C60" s="272"/>
      <c r="D60" s="272"/>
      <c r="E60" s="272" t="s">
        <v>688</v>
      </c>
    </row>
  </sheetData>
  <mergeCells count="5">
    <mergeCell ref="A7:E7"/>
    <mergeCell ref="A8:E8"/>
    <mergeCell ref="B11:D11"/>
    <mergeCell ref="B12:D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3"/>
  <sheetViews>
    <sheetView view="pageBreakPreview" zoomScale="110" zoomScaleNormal="100" zoomScaleSheetLayoutView="110" workbookViewId="0">
      <selection activeCell="C40" sqref="C40"/>
    </sheetView>
  </sheetViews>
  <sheetFormatPr defaultColWidth="9.140625" defaultRowHeight="15" x14ac:dyDescent="0.25"/>
  <cols>
    <col min="1" max="1" width="9.140625" style="224"/>
    <col min="2" max="2" width="53.28515625" style="131" customWidth="1"/>
    <col min="3" max="3" width="15.7109375" style="131" customWidth="1"/>
    <col min="4" max="5" width="19.140625" style="131" customWidth="1"/>
    <col min="6" max="16384" width="9.140625" style="131"/>
  </cols>
  <sheetData>
    <row r="1" spans="1:7" ht="18.75" x14ac:dyDescent="0.3">
      <c r="C1" s="149"/>
      <c r="D1" s="335"/>
      <c r="E1" s="335" t="s">
        <v>0</v>
      </c>
    </row>
    <row r="2" spans="1:7" ht="18.75" customHeight="1" x14ac:dyDescent="0.3">
      <c r="C2" s="514" t="s">
        <v>33</v>
      </c>
      <c r="D2" s="514"/>
      <c r="E2" s="514"/>
    </row>
    <row r="3" spans="1:7" ht="18.75" x14ac:dyDescent="0.3">
      <c r="C3" s="149"/>
      <c r="D3" s="335"/>
      <c r="E3" s="335" t="s">
        <v>1</v>
      </c>
    </row>
    <row r="4" spans="1:7" ht="18.75" x14ac:dyDescent="0.3">
      <c r="C4" s="149"/>
      <c r="D4" s="335"/>
      <c r="E4" s="335" t="s">
        <v>551</v>
      </c>
    </row>
    <row r="5" spans="1:7" ht="18.75" x14ac:dyDescent="0.3">
      <c r="C5" s="149"/>
      <c r="D5" s="335"/>
      <c r="E5" s="382" t="s">
        <v>1155</v>
      </c>
    </row>
    <row r="7" spans="1:7" x14ac:dyDescent="0.25">
      <c r="A7" s="515" t="s">
        <v>2</v>
      </c>
      <c r="B7" s="515"/>
      <c r="C7" s="515"/>
      <c r="D7" s="515"/>
      <c r="E7" s="515"/>
    </row>
    <row r="8" spans="1:7" ht="30.75" customHeight="1" x14ac:dyDescent="0.25">
      <c r="A8" s="562" t="s">
        <v>1167</v>
      </c>
      <c r="B8" s="562"/>
      <c r="C8" s="562"/>
      <c r="D8" s="562"/>
      <c r="E8" s="562"/>
    </row>
    <row r="10" spans="1:7" ht="60" x14ac:dyDescent="0.25">
      <c r="A10" s="132" t="s">
        <v>5</v>
      </c>
      <c r="B10" s="133" t="s">
        <v>6</v>
      </c>
      <c r="C10" s="134" t="s">
        <v>401</v>
      </c>
      <c r="D10" s="35" t="s">
        <v>997</v>
      </c>
      <c r="E10" s="134" t="s">
        <v>400</v>
      </c>
    </row>
    <row r="11" spans="1:7" x14ac:dyDescent="0.25">
      <c r="A11" s="132">
        <v>1</v>
      </c>
      <c r="B11" s="135">
        <v>2</v>
      </c>
      <c r="C11" s="136">
        <v>3</v>
      </c>
      <c r="D11" s="136">
        <v>4</v>
      </c>
      <c r="E11" s="136">
        <v>5</v>
      </c>
    </row>
    <row r="12" spans="1:7" x14ac:dyDescent="0.25">
      <c r="A12" s="392" t="s">
        <v>4</v>
      </c>
      <c r="B12" s="563" t="s">
        <v>7</v>
      </c>
      <c r="C12" s="564"/>
      <c r="D12" s="564"/>
      <c r="E12" s="565"/>
    </row>
    <row r="13" spans="1:7" x14ac:dyDescent="0.25">
      <c r="A13" s="392" t="s">
        <v>8</v>
      </c>
      <c r="B13" s="566" t="s">
        <v>9</v>
      </c>
      <c r="C13" s="567"/>
      <c r="D13" s="567"/>
      <c r="E13" s="568"/>
    </row>
    <row r="14" spans="1:7" ht="15" customHeight="1" x14ac:dyDescent="0.25">
      <c r="A14" s="225" t="s">
        <v>10</v>
      </c>
      <c r="B14" s="189" t="s">
        <v>3</v>
      </c>
      <c r="C14" s="190">
        <v>3.79</v>
      </c>
      <c r="D14" s="191">
        <v>27.19</v>
      </c>
      <c r="E14" s="190">
        <f>C14+D14</f>
        <v>30.98</v>
      </c>
      <c r="F14" s="387"/>
      <c r="G14" s="388"/>
    </row>
    <row r="15" spans="1:7" ht="15" customHeight="1" x14ac:dyDescent="0.25">
      <c r="A15" s="225" t="s">
        <v>11</v>
      </c>
      <c r="B15" s="189" t="s">
        <v>12</v>
      </c>
      <c r="C15" s="190">
        <v>3.79</v>
      </c>
      <c r="D15" s="191">
        <v>37.19</v>
      </c>
      <c r="E15" s="190">
        <f t="shared" ref="E15:E20" si="0">C15+D15</f>
        <v>40.98</v>
      </c>
      <c r="F15" s="387"/>
      <c r="G15" s="388"/>
    </row>
    <row r="16" spans="1:7" ht="15" customHeight="1" x14ac:dyDescent="0.25">
      <c r="A16" s="225" t="s">
        <v>13</v>
      </c>
      <c r="B16" s="189" t="s">
        <v>14</v>
      </c>
      <c r="C16" s="190">
        <v>3.79</v>
      </c>
      <c r="D16" s="191">
        <v>55.78</v>
      </c>
      <c r="E16" s="190">
        <f t="shared" si="0"/>
        <v>59.57</v>
      </c>
      <c r="F16" s="387"/>
      <c r="G16" s="388"/>
    </row>
    <row r="17" spans="1:7" ht="15" customHeight="1" x14ac:dyDescent="0.25">
      <c r="A17" s="225" t="s">
        <v>15</v>
      </c>
      <c r="B17" s="189" t="s">
        <v>16</v>
      </c>
      <c r="C17" s="190">
        <v>4.88</v>
      </c>
      <c r="D17" s="191">
        <v>55.82</v>
      </c>
      <c r="E17" s="190">
        <f t="shared" si="0"/>
        <v>60.7</v>
      </c>
      <c r="F17" s="387"/>
      <c r="G17" s="388"/>
    </row>
    <row r="18" spans="1:7" ht="15" customHeight="1" x14ac:dyDescent="0.25">
      <c r="A18" s="225" t="s">
        <v>351</v>
      </c>
      <c r="B18" s="189" t="s">
        <v>17</v>
      </c>
      <c r="C18" s="190">
        <v>3.37</v>
      </c>
      <c r="D18" s="191">
        <v>31.29</v>
      </c>
      <c r="E18" s="190">
        <f t="shared" si="0"/>
        <v>34.659999999999997</v>
      </c>
      <c r="F18" s="387"/>
      <c r="G18" s="388"/>
    </row>
    <row r="19" spans="1:7" ht="15" customHeight="1" x14ac:dyDescent="0.25">
      <c r="A19" s="225" t="s">
        <v>352</v>
      </c>
      <c r="B19" s="189" t="s">
        <v>18</v>
      </c>
      <c r="C19" s="190">
        <v>2.33</v>
      </c>
      <c r="D19" s="191">
        <v>56.45</v>
      </c>
      <c r="E19" s="190">
        <f t="shared" si="0"/>
        <v>58.78</v>
      </c>
      <c r="F19" s="387"/>
      <c r="G19" s="388"/>
    </row>
    <row r="20" spans="1:7" ht="15" customHeight="1" x14ac:dyDescent="0.25">
      <c r="A20" s="226" t="s">
        <v>19</v>
      </c>
      <c r="B20" s="192" t="s">
        <v>20</v>
      </c>
      <c r="C20" s="190">
        <v>2.52</v>
      </c>
      <c r="D20" s="191">
        <v>106.77</v>
      </c>
      <c r="E20" s="190">
        <f t="shared" si="0"/>
        <v>109.28999999999999</v>
      </c>
      <c r="F20" s="387"/>
      <c r="G20" s="388"/>
    </row>
    <row r="21" spans="1:7" x14ac:dyDescent="0.25">
      <c r="A21" s="569" t="s">
        <v>633</v>
      </c>
      <c r="B21" s="570"/>
      <c r="C21" s="193"/>
      <c r="D21" s="193"/>
      <c r="E21" s="194"/>
      <c r="F21" s="193"/>
      <c r="G21" s="388"/>
    </row>
    <row r="22" spans="1:7" ht="15" customHeight="1" x14ac:dyDescent="0.25">
      <c r="A22" s="226" t="s">
        <v>21</v>
      </c>
      <c r="B22" s="192" t="s">
        <v>3</v>
      </c>
      <c r="C22" s="190">
        <v>3.79</v>
      </c>
      <c r="D22" s="191">
        <v>55.78</v>
      </c>
      <c r="E22" s="190">
        <f>C22+D22</f>
        <v>59.57</v>
      </c>
      <c r="F22" s="387"/>
      <c r="G22" s="388"/>
    </row>
    <row r="23" spans="1:7" ht="15" customHeight="1" x14ac:dyDescent="0.25">
      <c r="A23" s="225" t="s">
        <v>304</v>
      </c>
      <c r="B23" s="189" t="s">
        <v>12</v>
      </c>
      <c r="C23" s="190">
        <v>3.79</v>
      </c>
      <c r="D23" s="191">
        <v>55.78</v>
      </c>
      <c r="E23" s="190">
        <f t="shared" ref="E23:E29" si="1">C23+D23</f>
        <v>59.57</v>
      </c>
      <c r="F23" s="387"/>
      <c r="G23" s="388"/>
    </row>
    <row r="24" spans="1:7" ht="15" customHeight="1" x14ac:dyDescent="0.25">
      <c r="A24" s="227" t="s">
        <v>22</v>
      </c>
      <c r="B24" s="189" t="s">
        <v>14</v>
      </c>
      <c r="C24" s="190">
        <v>3.79</v>
      </c>
      <c r="D24" s="191">
        <v>74.37</v>
      </c>
      <c r="E24" s="190">
        <f t="shared" si="1"/>
        <v>78.160000000000011</v>
      </c>
      <c r="F24" s="387"/>
      <c r="G24" s="388"/>
    </row>
    <row r="25" spans="1:7" x14ac:dyDescent="0.25">
      <c r="A25" s="225" t="s">
        <v>23</v>
      </c>
      <c r="B25" s="189" t="s">
        <v>24</v>
      </c>
      <c r="C25" s="190">
        <v>3.79</v>
      </c>
      <c r="D25" s="191">
        <v>91.94</v>
      </c>
      <c r="E25" s="190">
        <f t="shared" si="1"/>
        <v>95.73</v>
      </c>
      <c r="F25" s="387"/>
      <c r="G25" s="388"/>
    </row>
    <row r="26" spans="1:7" ht="15" customHeight="1" x14ac:dyDescent="0.25">
      <c r="A26" s="225" t="s">
        <v>25</v>
      </c>
      <c r="B26" s="189" t="s">
        <v>16</v>
      </c>
      <c r="C26" s="190">
        <v>4.88</v>
      </c>
      <c r="D26" s="191">
        <v>56.07</v>
      </c>
      <c r="E26" s="190">
        <f t="shared" si="1"/>
        <v>60.95</v>
      </c>
      <c r="F26" s="387"/>
      <c r="G26" s="388"/>
    </row>
    <row r="27" spans="1:7" ht="15" customHeight="1" x14ac:dyDescent="0.25">
      <c r="A27" s="225" t="s">
        <v>384</v>
      </c>
      <c r="B27" s="189" t="s">
        <v>17</v>
      </c>
      <c r="C27" s="190">
        <v>3.37</v>
      </c>
      <c r="D27" s="191">
        <v>37.42</v>
      </c>
      <c r="E27" s="190">
        <f t="shared" si="1"/>
        <v>40.79</v>
      </c>
      <c r="F27" s="387"/>
      <c r="G27" s="388"/>
    </row>
    <row r="28" spans="1:7" ht="15" customHeight="1" x14ac:dyDescent="0.25">
      <c r="A28" s="225" t="s">
        <v>26</v>
      </c>
      <c r="B28" s="189" t="s">
        <v>18</v>
      </c>
      <c r="C28" s="190">
        <v>2.33</v>
      </c>
      <c r="D28" s="191">
        <v>94.08</v>
      </c>
      <c r="E28" s="190">
        <f t="shared" si="1"/>
        <v>96.41</v>
      </c>
      <c r="F28" s="387"/>
      <c r="G28" s="388"/>
    </row>
    <row r="29" spans="1:7" ht="15" customHeight="1" x14ac:dyDescent="0.25">
      <c r="A29" s="225" t="s">
        <v>27</v>
      </c>
      <c r="B29" s="189" t="s">
        <v>20</v>
      </c>
      <c r="C29" s="190">
        <v>2.52</v>
      </c>
      <c r="D29" s="191">
        <v>169.78</v>
      </c>
      <c r="E29" s="190">
        <f t="shared" si="1"/>
        <v>172.3</v>
      </c>
      <c r="F29" s="387"/>
      <c r="G29" s="388"/>
    </row>
    <row r="30" spans="1:7" x14ac:dyDescent="0.25">
      <c r="A30" s="560" t="s">
        <v>28</v>
      </c>
      <c r="B30" s="506"/>
      <c r="C30" s="506"/>
      <c r="D30" s="506"/>
      <c r="E30" s="561"/>
      <c r="F30" s="388"/>
      <c r="G30" s="388"/>
    </row>
    <row r="31" spans="1:7" ht="33" customHeight="1" x14ac:dyDescent="0.25">
      <c r="A31" s="228" t="s">
        <v>29</v>
      </c>
      <c r="B31" s="195" t="s">
        <v>30</v>
      </c>
      <c r="C31" s="190"/>
      <c r="D31" s="191">
        <v>21.22</v>
      </c>
      <c r="E31" s="190">
        <f>C31+D31</f>
        <v>21.22</v>
      </c>
      <c r="F31" s="387"/>
      <c r="G31" s="388"/>
    </row>
    <row r="32" spans="1:7" ht="30.75" customHeight="1" x14ac:dyDescent="0.25">
      <c r="A32" s="229" t="s">
        <v>31</v>
      </c>
      <c r="B32" s="196" t="s">
        <v>32</v>
      </c>
      <c r="C32" s="190"/>
      <c r="D32" s="191">
        <v>21.22</v>
      </c>
      <c r="E32" s="190">
        <f>C32+D32</f>
        <v>21.22</v>
      </c>
      <c r="F32" s="387"/>
      <c r="G32" s="388"/>
    </row>
    <row r="33" spans="1:7" x14ac:dyDescent="0.25">
      <c r="A33" s="393" t="s">
        <v>330</v>
      </c>
      <c r="B33" s="389"/>
      <c r="C33" s="389"/>
      <c r="D33" s="389"/>
      <c r="E33" s="197"/>
      <c r="F33" s="389"/>
      <c r="G33" s="388"/>
    </row>
    <row r="34" spans="1:7" x14ac:dyDescent="0.25">
      <c r="A34" s="230" t="s">
        <v>331</v>
      </c>
      <c r="B34" s="139" t="s">
        <v>332</v>
      </c>
      <c r="C34" s="190">
        <v>10.8</v>
      </c>
      <c r="D34" s="191">
        <v>111.76</v>
      </c>
      <c r="E34" s="190">
        <f>C34+D34</f>
        <v>122.56</v>
      </c>
      <c r="F34" s="387"/>
      <c r="G34" s="388"/>
    </row>
    <row r="35" spans="1:7" x14ac:dyDescent="0.25">
      <c r="A35" s="230" t="s">
        <v>333</v>
      </c>
      <c r="B35" s="139" t="s">
        <v>334</v>
      </c>
      <c r="C35" s="190">
        <v>10.8</v>
      </c>
      <c r="D35" s="191">
        <v>111.76</v>
      </c>
      <c r="E35" s="190">
        <f t="shared" ref="E35:E40" si="2">C35+D35</f>
        <v>122.56</v>
      </c>
      <c r="F35" s="387"/>
      <c r="G35" s="388"/>
    </row>
    <row r="36" spans="1:7" x14ac:dyDescent="0.25">
      <c r="A36" s="230" t="s">
        <v>335</v>
      </c>
      <c r="B36" s="139" t="s">
        <v>336</v>
      </c>
      <c r="C36" s="190">
        <v>3.83</v>
      </c>
      <c r="D36" s="191">
        <v>189.02</v>
      </c>
      <c r="E36" s="190">
        <f t="shared" si="2"/>
        <v>192.85000000000002</v>
      </c>
      <c r="F36" s="387"/>
      <c r="G36" s="388"/>
    </row>
    <row r="37" spans="1:7" ht="30" x14ac:dyDescent="0.25">
      <c r="A37" s="231" t="s">
        <v>291</v>
      </c>
      <c r="B37" s="139" t="s">
        <v>353</v>
      </c>
      <c r="C37" s="200">
        <v>21.72</v>
      </c>
      <c r="D37" s="220">
        <v>231.05</v>
      </c>
      <c r="E37" s="200">
        <f t="shared" si="2"/>
        <v>252.77</v>
      </c>
      <c r="F37" s="390"/>
      <c r="G37" s="388"/>
    </row>
    <row r="38" spans="1:7" ht="30" x14ac:dyDescent="0.25">
      <c r="A38" s="230" t="s">
        <v>292</v>
      </c>
      <c r="B38" s="139" t="s">
        <v>354</v>
      </c>
      <c r="C38" s="200">
        <v>21.72</v>
      </c>
      <c r="D38" s="220">
        <v>259.88</v>
      </c>
      <c r="E38" s="200">
        <f t="shared" si="2"/>
        <v>281.60000000000002</v>
      </c>
      <c r="F38" s="390"/>
      <c r="G38" s="388"/>
    </row>
    <row r="39" spans="1:7" ht="75" x14ac:dyDescent="0.25">
      <c r="A39" s="230" t="s">
        <v>276</v>
      </c>
      <c r="B39" s="198" t="s">
        <v>512</v>
      </c>
      <c r="C39" s="199" t="s">
        <v>626</v>
      </c>
      <c r="D39" s="200">
        <v>322.14</v>
      </c>
      <c r="E39" s="200">
        <f>D39</f>
        <v>322.14</v>
      </c>
      <c r="F39" s="390"/>
      <c r="G39" s="388"/>
    </row>
    <row r="40" spans="1:7" ht="30" x14ac:dyDescent="0.25">
      <c r="A40" s="230" t="s">
        <v>279</v>
      </c>
      <c r="B40" s="201" t="s">
        <v>513</v>
      </c>
      <c r="C40" s="267">
        <v>19.100000000000001</v>
      </c>
      <c r="D40" s="200">
        <v>200.19</v>
      </c>
      <c r="E40" s="200">
        <f t="shared" si="2"/>
        <v>219.29</v>
      </c>
      <c r="F40" s="390"/>
      <c r="G40" s="388"/>
    </row>
    <row r="41" spans="1:7" ht="75" x14ac:dyDescent="0.25">
      <c r="A41" s="143" t="s">
        <v>280</v>
      </c>
      <c r="B41" s="143" t="s">
        <v>650</v>
      </c>
      <c r="C41" s="199" t="s">
        <v>626</v>
      </c>
      <c r="D41" s="202">
        <v>55.16</v>
      </c>
      <c r="E41" s="202">
        <f>D41</f>
        <v>55.16</v>
      </c>
      <c r="F41" s="391"/>
      <c r="G41" s="388"/>
    </row>
    <row r="42" spans="1:7" x14ac:dyDescent="0.25">
      <c r="F42" s="388"/>
      <c r="G42" s="388"/>
    </row>
    <row r="43" spans="1:7" x14ac:dyDescent="0.25">
      <c r="B43" s="131" t="s">
        <v>35</v>
      </c>
      <c r="D43" s="131" t="s">
        <v>688</v>
      </c>
    </row>
  </sheetData>
  <mergeCells count="7">
    <mergeCell ref="C2:E2"/>
    <mergeCell ref="A30:E30"/>
    <mergeCell ref="A7:E7"/>
    <mergeCell ref="A8:E8"/>
    <mergeCell ref="B12:E12"/>
    <mergeCell ref="B13:E13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33"/>
  <sheetViews>
    <sheetView view="pageBreakPreview" topLeftCell="A115" zoomScale="72" zoomScaleNormal="100" zoomScaleSheetLayoutView="72" workbookViewId="0">
      <selection activeCell="C17" sqref="C17:C19"/>
    </sheetView>
  </sheetViews>
  <sheetFormatPr defaultColWidth="9.140625" defaultRowHeight="18.75" x14ac:dyDescent="0.25"/>
  <cols>
    <col min="1" max="1" width="6.5703125" style="293" customWidth="1"/>
    <col min="2" max="2" width="92.140625" style="294" customWidth="1"/>
    <col min="3" max="3" width="27.85546875" style="334" customWidth="1"/>
    <col min="4" max="4" width="24.28515625" style="334" customWidth="1"/>
    <col min="5" max="5" width="25.85546875" style="334" customWidth="1"/>
    <col min="6" max="6" width="26.5703125" style="294" customWidth="1"/>
    <col min="7" max="16384" width="9.140625" style="294"/>
  </cols>
  <sheetData>
    <row r="1" spans="1:5" x14ac:dyDescent="0.3">
      <c r="C1" s="149"/>
      <c r="D1" s="295"/>
      <c r="E1" s="295" t="s">
        <v>0</v>
      </c>
    </row>
    <row r="2" spans="1:5" x14ac:dyDescent="0.3">
      <c r="C2" s="538" t="s">
        <v>33</v>
      </c>
      <c r="D2" s="538"/>
      <c r="E2" s="538"/>
    </row>
    <row r="3" spans="1:5" x14ac:dyDescent="0.3">
      <c r="C3" s="149"/>
      <c r="D3" s="295"/>
      <c r="E3" s="295" t="s">
        <v>1</v>
      </c>
    </row>
    <row r="4" spans="1:5" x14ac:dyDescent="0.3">
      <c r="C4" s="149"/>
      <c r="D4" s="295"/>
      <c r="E4" s="295" t="s">
        <v>551</v>
      </c>
    </row>
    <row r="5" spans="1:5" x14ac:dyDescent="0.3">
      <c r="C5" s="149"/>
      <c r="D5" s="295"/>
      <c r="E5" s="382" t="s">
        <v>1151</v>
      </c>
    </row>
    <row r="7" spans="1:5" x14ac:dyDescent="0.25">
      <c r="A7" s="574" t="s">
        <v>2</v>
      </c>
      <c r="B7" s="574"/>
      <c r="C7" s="574"/>
      <c r="D7" s="574"/>
      <c r="E7" s="574"/>
    </row>
    <row r="8" spans="1:5" ht="52.5" customHeight="1" x14ac:dyDescent="0.25">
      <c r="A8" s="575" t="s">
        <v>1152</v>
      </c>
      <c r="B8" s="575"/>
      <c r="C8" s="575"/>
      <c r="D8" s="575"/>
      <c r="E8" s="575"/>
    </row>
    <row r="9" spans="1:5" ht="56.25" x14ac:dyDescent="0.25">
      <c r="A9" s="296" t="s">
        <v>5</v>
      </c>
      <c r="B9" s="297" t="s">
        <v>6</v>
      </c>
      <c r="C9" s="159" t="s">
        <v>401</v>
      </c>
      <c r="D9" s="62" t="s">
        <v>997</v>
      </c>
      <c r="E9" s="159" t="s">
        <v>400</v>
      </c>
    </row>
    <row r="10" spans="1:5" x14ac:dyDescent="0.25">
      <c r="A10" s="296">
        <v>1</v>
      </c>
      <c r="B10" s="298">
        <v>2</v>
      </c>
      <c r="C10" s="299">
        <v>3</v>
      </c>
      <c r="D10" s="299">
        <v>4</v>
      </c>
      <c r="E10" s="299">
        <v>5</v>
      </c>
    </row>
    <row r="11" spans="1:5" s="301" customFormat="1" x14ac:dyDescent="0.25">
      <c r="A11" s="300" t="s">
        <v>300</v>
      </c>
      <c r="B11" s="576" t="s">
        <v>581</v>
      </c>
      <c r="C11" s="577"/>
      <c r="D11" s="577"/>
      <c r="E11" s="578"/>
    </row>
    <row r="12" spans="1:5" x14ac:dyDescent="0.25">
      <c r="A12" s="302" t="s">
        <v>366</v>
      </c>
      <c r="B12" s="282" t="s">
        <v>305</v>
      </c>
      <c r="C12" s="460">
        <v>4.72</v>
      </c>
      <c r="D12" s="147">
        <v>32.28</v>
      </c>
      <c r="E12" s="147">
        <f t="shared" ref="E12:E23" si="0">C12+D12</f>
        <v>37</v>
      </c>
    </row>
    <row r="13" spans="1:5" x14ac:dyDescent="0.25">
      <c r="A13" s="302" t="s">
        <v>145</v>
      </c>
      <c r="B13" s="282" t="s">
        <v>306</v>
      </c>
      <c r="C13" s="460">
        <v>28.37</v>
      </c>
      <c r="D13" s="147">
        <v>16.13</v>
      </c>
      <c r="E13" s="147">
        <f t="shared" si="0"/>
        <v>44.5</v>
      </c>
    </row>
    <row r="14" spans="1:5" ht="37.5" x14ac:dyDescent="0.25">
      <c r="A14" s="302" t="s">
        <v>367</v>
      </c>
      <c r="B14" s="282" t="s">
        <v>307</v>
      </c>
      <c r="C14" s="460">
        <v>4.72</v>
      </c>
      <c r="D14" s="147">
        <v>11.44</v>
      </c>
      <c r="E14" s="147">
        <f t="shared" si="0"/>
        <v>16.16</v>
      </c>
    </row>
    <row r="15" spans="1:5" x14ac:dyDescent="0.25">
      <c r="A15" s="302" t="s">
        <v>368</v>
      </c>
      <c r="B15" s="282" t="s">
        <v>553</v>
      </c>
      <c r="C15" s="460">
        <v>4.72</v>
      </c>
      <c r="D15" s="147">
        <v>32.28</v>
      </c>
      <c r="E15" s="147">
        <f t="shared" si="0"/>
        <v>37</v>
      </c>
    </row>
    <row r="16" spans="1:5" x14ac:dyDescent="0.25">
      <c r="A16" s="302" t="s">
        <v>369</v>
      </c>
      <c r="B16" s="282" t="s">
        <v>408</v>
      </c>
      <c r="C16" s="460">
        <v>27.35</v>
      </c>
      <c r="D16" s="147">
        <v>16.91</v>
      </c>
      <c r="E16" s="147">
        <f t="shared" si="0"/>
        <v>44.260000000000005</v>
      </c>
    </row>
    <row r="17" spans="1:6" x14ac:dyDescent="0.25">
      <c r="A17" s="302" t="s">
        <v>370</v>
      </c>
      <c r="B17" s="282" t="s">
        <v>572</v>
      </c>
      <c r="C17" s="460">
        <v>13.76</v>
      </c>
      <c r="D17" s="147">
        <v>18.350000000000001</v>
      </c>
      <c r="E17" s="147">
        <f>C17+D17</f>
        <v>32.11</v>
      </c>
    </row>
    <row r="18" spans="1:6" x14ac:dyDescent="0.25">
      <c r="A18" s="302" t="s">
        <v>371</v>
      </c>
      <c r="B18" s="282" t="s">
        <v>579</v>
      </c>
      <c r="C18" s="460">
        <v>5.88</v>
      </c>
      <c r="D18" s="147">
        <v>10.87</v>
      </c>
      <c r="E18" s="147">
        <f>C18+D18</f>
        <v>16.75</v>
      </c>
    </row>
    <row r="19" spans="1:6" x14ac:dyDescent="0.25">
      <c r="A19" s="302" t="s">
        <v>372</v>
      </c>
      <c r="B19" s="282" t="s">
        <v>580</v>
      </c>
      <c r="C19" s="460">
        <v>34.229999999999997</v>
      </c>
      <c r="D19" s="147">
        <v>25.82</v>
      </c>
      <c r="E19" s="147">
        <f>C19+D19</f>
        <v>60.05</v>
      </c>
    </row>
    <row r="20" spans="1:6" s="301" customFormat="1" x14ac:dyDescent="0.25">
      <c r="A20" s="303" t="s">
        <v>301</v>
      </c>
      <c r="B20" s="579" t="s">
        <v>573</v>
      </c>
      <c r="C20" s="580"/>
      <c r="D20" s="580"/>
      <c r="E20" s="581"/>
    </row>
    <row r="21" spans="1:6" ht="37.5" x14ac:dyDescent="0.25">
      <c r="A21" s="302" t="s">
        <v>148</v>
      </c>
      <c r="B21" s="282" t="s">
        <v>569</v>
      </c>
      <c r="C21" s="460">
        <v>32.4</v>
      </c>
      <c r="D21" s="147">
        <v>174.12</v>
      </c>
      <c r="E21" s="147">
        <f t="shared" si="0"/>
        <v>206.52</v>
      </c>
    </row>
    <row r="22" spans="1:6" ht="37.5" x14ac:dyDescent="0.25">
      <c r="A22" s="302" t="s">
        <v>373</v>
      </c>
      <c r="B22" s="282" t="s">
        <v>571</v>
      </c>
      <c r="C22" s="460">
        <v>32.4</v>
      </c>
      <c r="D22" s="147">
        <v>139.97999999999999</v>
      </c>
      <c r="E22" s="147">
        <f t="shared" si="0"/>
        <v>172.38</v>
      </c>
    </row>
    <row r="23" spans="1:6" ht="37.5" x14ac:dyDescent="0.25">
      <c r="A23" s="302" t="s">
        <v>374</v>
      </c>
      <c r="B23" s="282" t="s">
        <v>570</v>
      </c>
      <c r="C23" s="460">
        <v>60.53</v>
      </c>
      <c r="D23" s="147">
        <v>174.12</v>
      </c>
      <c r="E23" s="147">
        <f t="shared" si="0"/>
        <v>234.65</v>
      </c>
    </row>
    <row r="24" spans="1:6" s="301" customFormat="1" x14ac:dyDescent="0.25">
      <c r="A24" s="303" t="s">
        <v>302</v>
      </c>
      <c r="B24" s="579" t="s">
        <v>575</v>
      </c>
      <c r="C24" s="582"/>
      <c r="D24" s="582"/>
      <c r="E24" s="578"/>
    </row>
    <row r="25" spans="1:6" x14ac:dyDescent="0.25">
      <c r="A25" s="302" t="s">
        <v>194</v>
      </c>
      <c r="B25" s="282" t="s">
        <v>318</v>
      </c>
      <c r="C25" s="460">
        <v>7.16</v>
      </c>
      <c r="D25" s="147">
        <v>26.6</v>
      </c>
      <c r="E25" s="147">
        <f t="shared" ref="E25:E27" si="1">C25+D25</f>
        <v>33.760000000000005</v>
      </c>
      <c r="F25" s="147"/>
    </row>
    <row r="26" spans="1:6" x14ac:dyDescent="0.25">
      <c r="A26" s="302" t="s">
        <v>375</v>
      </c>
      <c r="B26" s="282" t="s">
        <v>349</v>
      </c>
      <c r="C26" s="460">
        <v>24.63</v>
      </c>
      <c r="D26" s="147">
        <v>79.989999999999995</v>
      </c>
      <c r="E26" s="147">
        <f t="shared" si="1"/>
        <v>104.61999999999999</v>
      </c>
      <c r="F26" s="147"/>
    </row>
    <row r="27" spans="1:6" ht="38.25" customHeight="1" x14ac:dyDescent="0.25">
      <c r="A27" s="302" t="s">
        <v>376</v>
      </c>
      <c r="B27" s="282" t="s">
        <v>350</v>
      </c>
      <c r="C27" s="460">
        <v>5.0199999999999996</v>
      </c>
      <c r="D27" s="147">
        <v>79.989999999999995</v>
      </c>
      <c r="E27" s="147">
        <f t="shared" si="1"/>
        <v>85.009999999999991</v>
      </c>
      <c r="F27" s="147"/>
    </row>
    <row r="28" spans="1:6" ht="75" x14ac:dyDescent="0.25">
      <c r="A28" s="302" t="s">
        <v>377</v>
      </c>
      <c r="B28" s="282" t="s">
        <v>362</v>
      </c>
      <c r="C28" s="409" t="s">
        <v>343</v>
      </c>
      <c r="D28" s="147">
        <v>292.27</v>
      </c>
      <c r="E28" s="147">
        <f>D28</f>
        <v>292.27</v>
      </c>
      <c r="F28" s="147"/>
    </row>
    <row r="29" spans="1:6" x14ac:dyDescent="0.25">
      <c r="A29" s="302" t="s">
        <v>378</v>
      </c>
      <c r="B29" s="282" t="s">
        <v>563</v>
      </c>
      <c r="C29" s="460">
        <v>146.75</v>
      </c>
      <c r="D29" s="147">
        <v>68.47</v>
      </c>
      <c r="E29" s="147">
        <f>C29+D29</f>
        <v>215.22</v>
      </c>
      <c r="F29" s="147"/>
    </row>
    <row r="30" spans="1:6" x14ac:dyDescent="0.25">
      <c r="A30" s="302" t="s">
        <v>379</v>
      </c>
      <c r="B30" s="282" t="s">
        <v>397</v>
      </c>
      <c r="C30" s="460">
        <v>41.35</v>
      </c>
      <c r="D30" s="147">
        <v>12.26</v>
      </c>
      <c r="E30" s="147">
        <f>C30+D30</f>
        <v>53.61</v>
      </c>
      <c r="F30" s="147"/>
    </row>
    <row r="31" spans="1:6" x14ac:dyDescent="0.25">
      <c r="A31" s="302" t="s">
        <v>380</v>
      </c>
      <c r="B31" s="282" t="s">
        <v>404</v>
      </c>
      <c r="C31" s="408"/>
      <c r="D31" s="147">
        <v>231.46</v>
      </c>
      <c r="E31" s="147">
        <f t="shared" ref="E31:E32" si="2">C31+D31</f>
        <v>231.46</v>
      </c>
      <c r="F31" s="147"/>
    </row>
    <row r="32" spans="1:6" x14ac:dyDescent="0.25">
      <c r="A32" s="302" t="s">
        <v>381</v>
      </c>
      <c r="B32" s="282" t="s">
        <v>405</v>
      </c>
      <c r="C32" s="304"/>
      <c r="D32" s="147">
        <v>256.23</v>
      </c>
      <c r="E32" s="147">
        <f t="shared" si="2"/>
        <v>256.23</v>
      </c>
      <c r="F32" s="147"/>
    </row>
    <row r="33" spans="1:5" s="301" customFormat="1" x14ac:dyDescent="0.25">
      <c r="A33" s="303" t="s">
        <v>576</v>
      </c>
      <c r="B33" s="579" t="s">
        <v>574</v>
      </c>
      <c r="C33" s="583"/>
      <c r="D33" s="583"/>
      <c r="E33" s="584"/>
    </row>
    <row r="34" spans="1:5" x14ac:dyDescent="0.25">
      <c r="A34" s="302" t="s">
        <v>383</v>
      </c>
      <c r="B34" s="282" t="s">
        <v>572</v>
      </c>
      <c r="C34" s="460">
        <v>15.02</v>
      </c>
      <c r="D34" s="147">
        <v>26.63</v>
      </c>
      <c r="E34" s="147">
        <f>C34+D34</f>
        <v>41.65</v>
      </c>
    </row>
    <row r="35" spans="1:5" x14ac:dyDescent="0.25">
      <c r="A35" s="302" t="s">
        <v>577</v>
      </c>
      <c r="B35" s="282" t="s">
        <v>579</v>
      </c>
      <c r="C35" s="460">
        <v>7.05</v>
      </c>
      <c r="D35" s="147">
        <v>15.02</v>
      </c>
      <c r="E35" s="147">
        <f>C35+D35</f>
        <v>22.07</v>
      </c>
    </row>
    <row r="36" spans="1:5" x14ac:dyDescent="0.25">
      <c r="A36" s="302" t="s">
        <v>578</v>
      </c>
      <c r="B36" s="282" t="s">
        <v>580</v>
      </c>
      <c r="C36" s="460">
        <v>35.61</v>
      </c>
      <c r="D36" s="147">
        <v>38.24</v>
      </c>
      <c r="E36" s="147">
        <f>C36+D36</f>
        <v>73.849999999999994</v>
      </c>
    </row>
    <row r="37" spans="1:5" s="301" customFormat="1" x14ac:dyDescent="0.25">
      <c r="A37" s="303" t="s">
        <v>385</v>
      </c>
      <c r="B37" s="579" t="s">
        <v>962</v>
      </c>
      <c r="C37" s="582"/>
      <c r="D37" s="582"/>
      <c r="E37" s="578"/>
    </row>
    <row r="38" spans="1:5" x14ac:dyDescent="0.25">
      <c r="A38" s="305" t="s">
        <v>794</v>
      </c>
      <c r="B38" s="306" t="s">
        <v>737</v>
      </c>
      <c r="C38" s="461">
        <v>127.64</v>
      </c>
      <c r="D38" s="147">
        <v>480.92</v>
      </c>
      <c r="E38" s="147">
        <f t="shared" ref="E38:E62" si="3">C38+D38</f>
        <v>608.56000000000006</v>
      </c>
    </row>
    <row r="39" spans="1:5" x14ac:dyDescent="0.25">
      <c r="A39" s="305" t="s">
        <v>795</v>
      </c>
      <c r="B39" s="307" t="s">
        <v>738</v>
      </c>
      <c r="C39" s="461">
        <v>127.64</v>
      </c>
      <c r="D39" s="147">
        <v>428.43</v>
      </c>
      <c r="E39" s="147">
        <f t="shared" si="3"/>
        <v>556.07000000000005</v>
      </c>
    </row>
    <row r="40" spans="1:5" ht="37.5" x14ac:dyDescent="0.25">
      <c r="A40" s="305" t="s">
        <v>796</v>
      </c>
      <c r="B40" s="307" t="s">
        <v>739</v>
      </c>
      <c r="C40" s="410"/>
      <c r="D40" s="147">
        <v>502.68</v>
      </c>
      <c r="E40" s="147">
        <f t="shared" si="3"/>
        <v>502.68</v>
      </c>
    </row>
    <row r="41" spans="1:5" ht="37.5" x14ac:dyDescent="0.25">
      <c r="A41" s="305" t="s">
        <v>797</v>
      </c>
      <c r="B41" s="307" t="s">
        <v>740</v>
      </c>
      <c r="C41" s="410"/>
      <c r="D41" s="147">
        <v>502.68</v>
      </c>
      <c r="E41" s="147">
        <f t="shared" si="3"/>
        <v>502.68</v>
      </c>
    </row>
    <row r="42" spans="1:5" ht="37.5" x14ac:dyDescent="0.25">
      <c r="A42" s="305" t="s">
        <v>798</v>
      </c>
      <c r="B42" s="307" t="s">
        <v>741</v>
      </c>
      <c r="C42" s="410"/>
      <c r="D42" s="147">
        <v>505.68</v>
      </c>
      <c r="E42" s="147">
        <f t="shared" si="3"/>
        <v>505.68</v>
      </c>
    </row>
    <row r="43" spans="1:5" ht="37.5" x14ac:dyDescent="0.25">
      <c r="A43" s="305" t="s">
        <v>799</v>
      </c>
      <c r="B43" s="306" t="s">
        <v>742</v>
      </c>
      <c r="C43" s="462">
        <v>81.55</v>
      </c>
      <c r="D43" s="147">
        <v>323.49</v>
      </c>
      <c r="E43" s="147">
        <f>C43+D43</f>
        <v>405.04</v>
      </c>
    </row>
    <row r="44" spans="1:5" ht="37.5" x14ac:dyDescent="0.25">
      <c r="A44" s="305" t="s">
        <v>800</v>
      </c>
      <c r="B44" s="306" t="s">
        <v>743</v>
      </c>
      <c r="C44" s="462">
        <v>81.55</v>
      </c>
      <c r="D44" s="147">
        <v>323.49</v>
      </c>
      <c r="E44" s="147">
        <f>C44+D44</f>
        <v>405.04</v>
      </c>
    </row>
    <row r="45" spans="1:5" ht="37.5" x14ac:dyDescent="0.25">
      <c r="A45" s="305" t="s">
        <v>801</v>
      </c>
      <c r="B45" s="306" t="s">
        <v>744</v>
      </c>
      <c r="C45" s="462">
        <v>81.55</v>
      </c>
      <c r="D45" s="147">
        <v>402.17</v>
      </c>
      <c r="E45" s="147">
        <f t="shared" si="3"/>
        <v>483.72</v>
      </c>
    </row>
    <row r="46" spans="1:5" x14ac:dyDescent="0.25">
      <c r="A46" s="305" t="s">
        <v>802</v>
      </c>
      <c r="B46" s="306" t="s">
        <v>745</v>
      </c>
      <c r="C46" s="411"/>
      <c r="D46" s="147">
        <v>323.49</v>
      </c>
      <c r="E46" s="147">
        <f t="shared" si="3"/>
        <v>323.49</v>
      </c>
    </row>
    <row r="47" spans="1:5" ht="37.5" x14ac:dyDescent="0.25">
      <c r="A47" s="305" t="s">
        <v>803</v>
      </c>
      <c r="B47" s="306" t="s">
        <v>746</v>
      </c>
      <c r="C47" s="463">
        <v>20.79</v>
      </c>
      <c r="D47" s="147">
        <v>699</v>
      </c>
      <c r="E47" s="147">
        <f t="shared" si="3"/>
        <v>719.79</v>
      </c>
    </row>
    <row r="48" spans="1:5" ht="37.5" x14ac:dyDescent="0.25">
      <c r="A48" s="305" t="s">
        <v>804</v>
      </c>
      <c r="B48" s="306" t="s">
        <v>747</v>
      </c>
      <c r="C48" s="463">
        <v>20.79</v>
      </c>
      <c r="D48" s="147">
        <v>699</v>
      </c>
      <c r="E48" s="147">
        <f t="shared" si="3"/>
        <v>719.79</v>
      </c>
    </row>
    <row r="49" spans="1:6" ht="37.5" x14ac:dyDescent="0.25">
      <c r="A49" s="305" t="s">
        <v>805</v>
      </c>
      <c r="B49" s="306" t="s">
        <v>748</v>
      </c>
      <c r="C49" s="463">
        <v>20.79</v>
      </c>
      <c r="D49" s="147">
        <v>871.56</v>
      </c>
      <c r="E49" s="147">
        <f t="shared" si="3"/>
        <v>892.34999999999991</v>
      </c>
    </row>
    <row r="50" spans="1:6" ht="37.5" x14ac:dyDescent="0.25">
      <c r="A50" s="305" t="s">
        <v>806</v>
      </c>
      <c r="B50" s="306" t="s">
        <v>749</v>
      </c>
      <c r="C50" s="408"/>
      <c r="D50" s="147">
        <v>1147.82</v>
      </c>
      <c r="E50" s="147">
        <f t="shared" si="3"/>
        <v>1147.82</v>
      </c>
    </row>
    <row r="51" spans="1:6" ht="37.5" x14ac:dyDescent="0.25">
      <c r="A51" s="305" t="s">
        <v>807</v>
      </c>
      <c r="B51" s="306" t="s">
        <v>750</v>
      </c>
      <c r="C51" s="408"/>
      <c r="D51" s="147">
        <v>699</v>
      </c>
      <c r="E51" s="147">
        <f t="shared" si="3"/>
        <v>699</v>
      </c>
    </row>
    <row r="52" spans="1:6" x14ac:dyDescent="0.25">
      <c r="A52" s="305" t="s">
        <v>808</v>
      </c>
      <c r="B52" s="308" t="s">
        <v>348</v>
      </c>
      <c r="C52" s="460">
        <v>5.64</v>
      </c>
      <c r="D52" s="147">
        <v>70.209999999999994</v>
      </c>
      <c r="E52" s="147">
        <f>C52+D52</f>
        <v>75.849999999999994</v>
      </c>
    </row>
    <row r="53" spans="1:6" ht="37.5" x14ac:dyDescent="0.25">
      <c r="A53" s="305" t="s">
        <v>809</v>
      </c>
      <c r="B53" s="306" t="s">
        <v>751</v>
      </c>
      <c r="C53" s="460">
        <v>4.7</v>
      </c>
      <c r="D53" s="147">
        <v>70.209999999999994</v>
      </c>
      <c r="E53" s="147">
        <f>C53+D53</f>
        <v>74.91</v>
      </c>
    </row>
    <row r="54" spans="1:6" ht="37.5" x14ac:dyDescent="0.25">
      <c r="A54" s="305" t="s">
        <v>810</v>
      </c>
      <c r="B54" s="309" t="s">
        <v>752</v>
      </c>
      <c r="C54" s="408"/>
      <c r="D54" s="147">
        <v>14.72</v>
      </c>
      <c r="E54" s="147">
        <f>C54+D54</f>
        <v>14.72</v>
      </c>
    </row>
    <row r="55" spans="1:6" x14ac:dyDescent="0.25">
      <c r="A55" s="305" t="s">
        <v>811</v>
      </c>
      <c r="B55" s="306" t="s">
        <v>568</v>
      </c>
      <c r="C55" s="460">
        <v>26.31</v>
      </c>
      <c r="D55" s="147">
        <v>131.61000000000001</v>
      </c>
      <c r="E55" s="147">
        <f t="shared" si="3"/>
        <v>157.92000000000002</v>
      </c>
    </row>
    <row r="56" spans="1:6" ht="37.5" x14ac:dyDescent="0.25">
      <c r="A56" s="305" t="s">
        <v>812</v>
      </c>
      <c r="B56" s="306" t="s">
        <v>753</v>
      </c>
      <c r="C56" s="460">
        <v>5.64</v>
      </c>
      <c r="D56" s="147">
        <v>36.78</v>
      </c>
      <c r="E56" s="147">
        <f t="shared" si="3"/>
        <v>42.42</v>
      </c>
    </row>
    <row r="57" spans="1:6" ht="37.5" x14ac:dyDescent="0.25">
      <c r="A57" s="305" t="s">
        <v>813</v>
      </c>
      <c r="B57" s="307" t="s">
        <v>754</v>
      </c>
      <c r="C57" s="460">
        <v>12.35</v>
      </c>
      <c r="D57" s="147">
        <v>92.68</v>
      </c>
      <c r="E57" s="147">
        <f t="shared" si="3"/>
        <v>105.03</v>
      </c>
    </row>
    <row r="58" spans="1:6" ht="37.5" x14ac:dyDescent="0.25">
      <c r="A58" s="305" t="s">
        <v>814</v>
      </c>
      <c r="B58" s="307" t="s">
        <v>755</v>
      </c>
      <c r="C58" s="460">
        <v>12.35</v>
      </c>
      <c r="D58" s="147">
        <v>92.68</v>
      </c>
      <c r="E58" s="147">
        <f t="shared" si="3"/>
        <v>105.03</v>
      </c>
    </row>
    <row r="59" spans="1:6" x14ac:dyDescent="0.25">
      <c r="A59" s="305" t="s">
        <v>815</v>
      </c>
      <c r="B59" s="308" t="s">
        <v>364</v>
      </c>
      <c r="C59" s="460">
        <v>5.67</v>
      </c>
      <c r="D59" s="147">
        <v>51.48</v>
      </c>
      <c r="E59" s="147">
        <f t="shared" si="3"/>
        <v>57.15</v>
      </c>
    </row>
    <row r="60" spans="1:6" x14ac:dyDescent="0.25">
      <c r="A60" s="305" t="s">
        <v>816</v>
      </c>
      <c r="B60" s="307" t="s">
        <v>696</v>
      </c>
      <c r="C60" s="408"/>
      <c r="D60" s="147">
        <v>131.61000000000001</v>
      </c>
      <c r="E60" s="147">
        <f t="shared" si="3"/>
        <v>131.61000000000001</v>
      </c>
    </row>
    <row r="61" spans="1:6" x14ac:dyDescent="0.25">
      <c r="A61" s="305" t="s">
        <v>817</v>
      </c>
      <c r="B61" s="307" t="s">
        <v>765</v>
      </c>
      <c r="C61" s="408"/>
      <c r="D61" s="147">
        <v>131.61000000000001</v>
      </c>
      <c r="E61" s="147">
        <f t="shared" si="3"/>
        <v>131.61000000000001</v>
      </c>
      <c r="F61" s="310"/>
    </row>
    <row r="62" spans="1:6" x14ac:dyDescent="0.25">
      <c r="A62" s="305" t="s">
        <v>818</v>
      </c>
      <c r="B62" s="307" t="s">
        <v>759</v>
      </c>
      <c r="C62" s="412"/>
      <c r="D62" s="147">
        <v>377.26</v>
      </c>
      <c r="E62" s="147">
        <f t="shared" si="3"/>
        <v>377.26</v>
      </c>
    </row>
    <row r="63" spans="1:6" ht="30" customHeight="1" x14ac:dyDescent="0.25">
      <c r="A63" s="305" t="s">
        <v>819</v>
      </c>
      <c r="B63" s="307" t="s">
        <v>760</v>
      </c>
      <c r="C63" s="408"/>
      <c r="D63" s="147">
        <v>480.92</v>
      </c>
      <c r="E63" s="147">
        <f t="shared" ref="E63:E81" si="4">C63+D63</f>
        <v>480.92</v>
      </c>
    </row>
    <row r="64" spans="1:6" ht="21.75" customHeight="1" x14ac:dyDescent="0.25">
      <c r="A64" s="305" t="s">
        <v>820</v>
      </c>
      <c r="B64" s="307" t="s">
        <v>761</v>
      </c>
      <c r="C64" s="408"/>
      <c r="D64" s="147">
        <v>257.95999999999998</v>
      </c>
      <c r="E64" s="147">
        <f t="shared" si="4"/>
        <v>257.95999999999998</v>
      </c>
    </row>
    <row r="65" spans="1:5" ht="20.25" customHeight="1" x14ac:dyDescent="0.25">
      <c r="A65" s="305" t="s">
        <v>821</v>
      </c>
      <c r="B65" s="308" t="s">
        <v>762</v>
      </c>
      <c r="C65" s="408"/>
      <c r="D65" s="147">
        <v>163.94</v>
      </c>
      <c r="E65" s="147">
        <f t="shared" si="4"/>
        <v>163.94</v>
      </c>
    </row>
    <row r="66" spans="1:5" ht="24.75" customHeight="1" x14ac:dyDescent="0.25">
      <c r="A66" s="305" t="s">
        <v>822</v>
      </c>
      <c r="B66" s="311" t="s">
        <v>763</v>
      </c>
      <c r="C66" s="408"/>
      <c r="D66" s="147">
        <v>218.62</v>
      </c>
      <c r="E66" s="147">
        <f t="shared" si="4"/>
        <v>218.62</v>
      </c>
    </row>
    <row r="67" spans="1:5" ht="27" customHeight="1" x14ac:dyDescent="0.25">
      <c r="A67" s="305" t="s">
        <v>823</v>
      </c>
      <c r="B67" s="306" t="s">
        <v>764</v>
      </c>
      <c r="C67" s="408"/>
      <c r="D67" s="147">
        <v>257.95999999999998</v>
      </c>
      <c r="E67" s="147">
        <f t="shared" si="4"/>
        <v>257.95999999999998</v>
      </c>
    </row>
    <row r="68" spans="1:5" ht="27" customHeight="1" x14ac:dyDescent="0.25">
      <c r="A68" s="305" t="s">
        <v>824</v>
      </c>
      <c r="B68" s="306" t="s">
        <v>766</v>
      </c>
      <c r="C68" s="408"/>
      <c r="D68" s="147">
        <v>559.57000000000005</v>
      </c>
      <c r="E68" s="147">
        <f t="shared" si="4"/>
        <v>559.57000000000005</v>
      </c>
    </row>
    <row r="69" spans="1:5" ht="24" customHeight="1" x14ac:dyDescent="0.25">
      <c r="A69" s="305" t="s">
        <v>825</v>
      </c>
      <c r="B69" s="311" t="s">
        <v>767</v>
      </c>
      <c r="C69" s="408"/>
      <c r="D69" s="147">
        <v>664.42</v>
      </c>
      <c r="E69" s="147">
        <f t="shared" si="4"/>
        <v>664.42</v>
      </c>
    </row>
    <row r="70" spans="1:5" ht="37.5" customHeight="1" x14ac:dyDescent="0.25">
      <c r="A70" s="305" t="s">
        <v>826</v>
      </c>
      <c r="B70" s="306" t="s">
        <v>768</v>
      </c>
      <c r="C70" s="408"/>
      <c r="D70" s="147">
        <v>638.26</v>
      </c>
      <c r="E70" s="147">
        <f t="shared" si="4"/>
        <v>638.26</v>
      </c>
    </row>
    <row r="71" spans="1:5" ht="26.25" customHeight="1" x14ac:dyDescent="0.25">
      <c r="A71" s="305" t="s">
        <v>827</v>
      </c>
      <c r="B71" s="312" t="s">
        <v>769</v>
      </c>
      <c r="C71" s="408"/>
      <c r="D71" s="147">
        <v>638.26</v>
      </c>
      <c r="E71" s="147">
        <f t="shared" si="4"/>
        <v>638.26</v>
      </c>
    </row>
    <row r="72" spans="1:5" ht="24.75" customHeight="1" x14ac:dyDescent="0.25">
      <c r="A72" s="305" t="s">
        <v>828</v>
      </c>
      <c r="B72" s="311" t="s">
        <v>756</v>
      </c>
      <c r="C72" s="460">
        <v>5.64</v>
      </c>
      <c r="D72" s="147">
        <v>34.869999999999997</v>
      </c>
      <c r="E72" s="147">
        <f t="shared" si="4"/>
        <v>40.51</v>
      </c>
    </row>
    <row r="73" spans="1:5" ht="24" customHeight="1" x14ac:dyDescent="0.25">
      <c r="A73" s="305" t="s">
        <v>829</v>
      </c>
      <c r="B73" s="306" t="s">
        <v>564</v>
      </c>
      <c r="C73" s="460">
        <v>5.27</v>
      </c>
      <c r="D73" s="147">
        <v>19.55</v>
      </c>
      <c r="E73" s="147">
        <f t="shared" si="4"/>
        <v>24.82</v>
      </c>
    </row>
    <row r="74" spans="1:5" ht="29.25" customHeight="1" x14ac:dyDescent="0.25">
      <c r="A74" s="305" t="s">
        <v>830</v>
      </c>
      <c r="B74" s="306" t="s">
        <v>565</v>
      </c>
      <c r="C74" s="460">
        <v>1.78</v>
      </c>
      <c r="D74" s="147">
        <v>9.7799999999999994</v>
      </c>
      <c r="E74" s="147">
        <f t="shared" si="4"/>
        <v>11.559999999999999</v>
      </c>
    </row>
    <row r="75" spans="1:5" ht="31.5" customHeight="1" x14ac:dyDescent="0.25">
      <c r="A75" s="305" t="s">
        <v>831</v>
      </c>
      <c r="B75" s="306" t="s">
        <v>566</v>
      </c>
      <c r="C75" s="460">
        <v>2.91</v>
      </c>
      <c r="D75" s="147">
        <v>19.55</v>
      </c>
      <c r="E75" s="147">
        <f t="shared" si="4"/>
        <v>22.46</v>
      </c>
    </row>
    <row r="76" spans="1:5" ht="24.75" customHeight="1" x14ac:dyDescent="0.25">
      <c r="A76" s="305" t="s">
        <v>832</v>
      </c>
      <c r="B76" s="306" t="s">
        <v>567</v>
      </c>
      <c r="C76" s="408"/>
      <c r="D76" s="147">
        <v>19.55</v>
      </c>
      <c r="E76" s="147">
        <f t="shared" si="4"/>
        <v>19.55</v>
      </c>
    </row>
    <row r="77" spans="1:5" ht="24.75" customHeight="1" x14ac:dyDescent="0.25">
      <c r="A77" s="305" t="s">
        <v>833</v>
      </c>
      <c r="B77" s="306" t="s">
        <v>770</v>
      </c>
      <c r="C77" s="408"/>
      <c r="D77" s="147">
        <v>56</v>
      </c>
      <c r="E77" s="147">
        <f t="shared" si="4"/>
        <v>56</v>
      </c>
    </row>
    <row r="78" spans="1:5" ht="26.25" customHeight="1" x14ac:dyDescent="0.25">
      <c r="A78" s="305" t="s">
        <v>834</v>
      </c>
      <c r="B78" s="313" t="s">
        <v>757</v>
      </c>
      <c r="C78" s="460">
        <v>1.51</v>
      </c>
      <c r="D78" s="147">
        <v>5.76</v>
      </c>
      <c r="E78" s="147">
        <f t="shared" si="4"/>
        <v>7.27</v>
      </c>
    </row>
    <row r="79" spans="1:5" ht="24" customHeight="1" x14ac:dyDescent="0.25">
      <c r="A79" s="305" t="s">
        <v>835</v>
      </c>
      <c r="B79" s="308" t="s">
        <v>363</v>
      </c>
      <c r="C79" s="460">
        <v>2.5</v>
      </c>
      <c r="D79" s="147">
        <v>12.66</v>
      </c>
      <c r="E79" s="147">
        <f t="shared" si="4"/>
        <v>15.16</v>
      </c>
    </row>
    <row r="80" spans="1:5" ht="23.25" customHeight="1" x14ac:dyDescent="0.25">
      <c r="A80" s="305" t="s">
        <v>836</v>
      </c>
      <c r="B80" s="308" t="s">
        <v>758</v>
      </c>
      <c r="C80" s="460">
        <v>1.52</v>
      </c>
      <c r="D80" s="147">
        <v>12.66</v>
      </c>
      <c r="E80" s="147">
        <f t="shared" si="4"/>
        <v>14.18</v>
      </c>
    </row>
    <row r="81" spans="1:5" ht="42.75" customHeight="1" x14ac:dyDescent="0.25">
      <c r="A81" s="305" t="s">
        <v>837</v>
      </c>
      <c r="B81" s="308" t="s">
        <v>365</v>
      </c>
      <c r="C81" s="408"/>
      <c r="D81" s="147">
        <v>322.22000000000003</v>
      </c>
      <c r="E81" s="147">
        <f t="shared" si="4"/>
        <v>322.22000000000003</v>
      </c>
    </row>
    <row r="82" spans="1:5" s="301" customFormat="1" x14ac:dyDescent="0.25">
      <c r="A82" s="314" t="s">
        <v>881</v>
      </c>
      <c r="B82" s="579" t="s">
        <v>382</v>
      </c>
      <c r="C82" s="577"/>
      <c r="D82" s="577"/>
      <c r="E82" s="578"/>
    </row>
    <row r="83" spans="1:5" x14ac:dyDescent="0.25">
      <c r="A83" s="315" t="s">
        <v>882</v>
      </c>
      <c r="B83" s="316" t="s">
        <v>662</v>
      </c>
      <c r="C83" s="464">
        <v>4.59</v>
      </c>
      <c r="D83" s="317">
        <v>4.07</v>
      </c>
      <c r="E83" s="121">
        <f>C83+D83</f>
        <v>8.66</v>
      </c>
    </row>
    <row r="84" spans="1:5" x14ac:dyDescent="0.25">
      <c r="A84" s="315" t="s">
        <v>883</v>
      </c>
      <c r="B84" s="318" t="s">
        <v>663</v>
      </c>
      <c r="C84" s="464">
        <v>1.75</v>
      </c>
      <c r="D84" s="319">
        <v>2.7</v>
      </c>
      <c r="E84" s="121">
        <f t="shared" ref="E84:E102" si="5">C84+D84</f>
        <v>4.45</v>
      </c>
    </row>
    <row r="85" spans="1:5" x14ac:dyDescent="0.25">
      <c r="A85" s="315" t="s">
        <v>884</v>
      </c>
      <c r="B85" s="318" t="s">
        <v>664</v>
      </c>
      <c r="C85" s="464">
        <v>1.51</v>
      </c>
      <c r="D85" s="317">
        <v>1.89</v>
      </c>
      <c r="E85" s="121">
        <f t="shared" si="5"/>
        <v>3.4</v>
      </c>
    </row>
    <row r="86" spans="1:5" x14ac:dyDescent="0.25">
      <c r="A86" s="315" t="s">
        <v>885</v>
      </c>
      <c r="B86" s="318" t="s">
        <v>665</v>
      </c>
      <c r="C86" s="464">
        <v>1.55</v>
      </c>
      <c r="D86" s="317">
        <v>1.89</v>
      </c>
      <c r="E86" s="121">
        <f t="shared" si="5"/>
        <v>3.44</v>
      </c>
    </row>
    <row r="87" spans="1:5" x14ac:dyDescent="0.25">
      <c r="A87" s="315" t="s">
        <v>886</v>
      </c>
      <c r="B87" s="318" t="s">
        <v>678</v>
      </c>
      <c r="C87" s="464">
        <v>1.79</v>
      </c>
      <c r="D87" s="317">
        <v>4.0599999999999996</v>
      </c>
      <c r="E87" s="121">
        <f>C87+D87</f>
        <v>5.85</v>
      </c>
    </row>
    <row r="88" spans="1:5" x14ac:dyDescent="0.25">
      <c r="A88" s="315" t="s">
        <v>887</v>
      </c>
      <c r="B88" s="318" t="s">
        <v>666</v>
      </c>
      <c r="C88" s="464">
        <v>5.28</v>
      </c>
      <c r="D88" s="319">
        <v>8.1</v>
      </c>
      <c r="E88" s="121">
        <f t="shared" si="5"/>
        <v>13.379999999999999</v>
      </c>
    </row>
    <row r="89" spans="1:5" x14ac:dyDescent="0.25">
      <c r="A89" s="315" t="s">
        <v>888</v>
      </c>
      <c r="B89" s="318" t="s">
        <v>667</v>
      </c>
      <c r="C89" s="464">
        <v>1.85</v>
      </c>
      <c r="D89" s="319">
        <v>5.4</v>
      </c>
      <c r="E89" s="121">
        <f t="shared" si="5"/>
        <v>7.25</v>
      </c>
    </row>
    <row r="90" spans="1:5" x14ac:dyDescent="0.25">
      <c r="A90" s="315" t="s">
        <v>889</v>
      </c>
      <c r="B90" s="318" t="s">
        <v>668</v>
      </c>
      <c r="C90" s="464">
        <v>4.12</v>
      </c>
      <c r="D90" s="317">
        <v>12.23</v>
      </c>
      <c r="E90" s="121">
        <f t="shared" si="5"/>
        <v>16.350000000000001</v>
      </c>
    </row>
    <row r="91" spans="1:5" x14ac:dyDescent="0.25">
      <c r="A91" s="315" t="s">
        <v>890</v>
      </c>
      <c r="B91" s="318" t="s">
        <v>673</v>
      </c>
      <c r="C91" s="464">
        <v>0.22</v>
      </c>
      <c r="D91" s="317">
        <v>1.35</v>
      </c>
      <c r="E91" s="121">
        <f>C91+D91</f>
        <v>1.57</v>
      </c>
    </row>
    <row r="92" spans="1:5" x14ac:dyDescent="0.25">
      <c r="A92" s="315" t="s">
        <v>891</v>
      </c>
      <c r="B92" s="318" t="s">
        <v>671</v>
      </c>
      <c r="C92" s="464">
        <v>71.19</v>
      </c>
      <c r="D92" s="317">
        <v>28.49</v>
      </c>
      <c r="E92" s="121">
        <f>C92+D92</f>
        <v>99.679999999999993</v>
      </c>
    </row>
    <row r="93" spans="1:5" x14ac:dyDescent="0.25">
      <c r="A93" s="315" t="s">
        <v>892</v>
      </c>
      <c r="B93" s="318" t="s">
        <v>672</v>
      </c>
      <c r="C93" s="464">
        <v>3.27</v>
      </c>
      <c r="D93" s="317">
        <v>5.41</v>
      </c>
      <c r="E93" s="121">
        <f>C93+D93</f>
        <v>8.68</v>
      </c>
    </row>
    <row r="94" spans="1:5" ht="37.5" x14ac:dyDescent="0.25">
      <c r="A94" s="315" t="s">
        <v>893</v>
      </c>
      <c r="B94" s="318" t="s">
        <v>669</v>
      </c>
      <c r="C94" s="464">
        <v>2.4700000000000002</v>
      </c>
      <c r="D94" s="317">
        <v>4.0599999999999996</v>
      </c>
      <c r="E94" s="121">
        <f t="shared" si="5"/>
        <v>6.5299999999999994</v>
      </c>
    </row>
    <row r="95" spans="1:5" ht="37.5" x14ac:dyDescent="0.25">
      <c r="A95" s="315" t="s">
        <v>894</v>
      </c>
      <c r="B95" s="318" t="s">
        <v>670</v>
      </c>
      <c r="C95" s="379"/>
      <c r="D95" s="319">
        <v>16.2</v>
      </c>
      <c r="E95" s="121">
        <f t="shared" si="5"/>
        <v>16.2</v>
      </c>
    </row>
    <row r="96" spans="1:5" x14ac:dyDescent="0.25">
      <c r="A96" s="315" t="s">
        <v>895</v>
      </c>
      <c r="B96" s="318" t="s">
        <v>676</v>
      </c>
      <c r="C96" s="464">
        <v>6.86</v>
      </c>
      <c r="D96" s="317">
        <v>4.0599999999999996</v>
      </c>
      <c r="E96" s="121">
        <f>C96+D96</f>
        <v>10.92</v>
      </c>
    </row>
    <row r="97" spans="1:6" x14ac:dyDescent="0.25">
      <c r="A97" s="315" t="s">
        <v>896</v>
      </c>
      <c r="B97" s="318" t="s">
        <v>677</v>
      </c>
      <c r="C97" s="464">
        <v>3.32</v>
      </c>
      <c r="D97" s="317">
        <v>4.0599999999999996</v>
      </c>
      <c r="E97" s="121">
        <f>C97+D97</f>
        <v>7.379999999999999</v>
      </c>
    </row>
    <row r="98" spans="1:6" x14ac:dyDescent="0.25">
      <c r="A98" s="315" t="s">
        <v>897</v>
      </c>
      <c r="B98" s="282" t="s">
        <v>679</v>
      </c>
      <c r="C98" s="464">
        <v>1.1599999999999999</v>
      </c>
      <c r="D98" s="317">
        <v>1.03</v>
      </c>
      <c r="E98" s="121">
        <f>C98+D98</f>
        <v>2.19</v>
      </c>
    </row>
    <row r="99" spans="1:6" x14ac:dyDescent="0.25">
      <c r="A99" s="315" t="s">
        <v>898</v>
      </c>
      <c r="B99" s="318" t="s">
        <v>674</v>
      </c>
      <c r="C99" s="464">
        <v>46.57</v>
      </c>
      <c r="D99" s="317">
        <v>24.43</v>
      </c>
      <c r="E99" s="121">
        <f t="shared" si="5"/>
        <v>71</v>
      </c>
    </row>
    <row r="100" spans="1:6" x14ac:dyDescent="0.25">
      <c r="A100" s="315" t="s">
        <v>899</v>
      </c>
      <c r="B100" s="318" t="s">
        <v>675</v>
      </c>
      <c r="C100" s="464">
        <v>5.15</v>
      </c>
      <c r="D100" s="317">
        <v>16.28</v>
      </c>
      <c r="E100" s="121">
        <f t="shared" si="5"/>
        <v>21.43</v>
      </c>
    </row>
    <row r="101" spans="1:6" ht="23.25" customHeight="1" x14ac:dyDescent="0.25">
      <c r="A101" s="449" t="s">
        <v>1141</v>
      </c>
      <c r="B101" s="450" t="s">
        <v>1142</v>
      </c>
      <c r="C101" s="464">
        <v>1.71</v>
      </c>
      <c r="D101" s="451">
        <v>0.83</v>
      </c>
      <c r="E101" s="451">
        <f t="shared" si="5"/>
        <v>2.54</v>
      </c>
      <c r="F101" s="293"/>
    </row>
    <row r="102" spans="1:6" ht="23.25" customHeight="1" x14ac:dyDescent="0.25">
      <c r="A102" s="452" t="s">
        <v>1143</v>
      </c>
      <c r="B102" s="453" t="s">
        <v>1144</v>
      </c>
      <c r="C102" s="464">
        <v>0.62</v>
      </c>
      <c r="D102" s="451">
        <v>0.25</v>
      </c>
      <c r="E102" s="451">
        <f t="shared" si="5"/>
        <v>0.87</v>
      </c>
      <c r="F102" s="293"/>
    </row>
    <row r="103" spans="1:6" s="323" customFormat="1" ht="21.75" customHeight="1" x14ac:dyDescent="0.3">
      <c r="A103" s="322" t="s">
        <v>900</v>
      </c>
      <c r="B103" s="587" t="s">
        <v>689</v>
      </c>
      <c r="C103" s="588"/>
      <c r="D103" s="588"/>
      <c r="E103" s="589"/>
    </row>
    <row r="104" spans="1:6" x14ac:dyDescent="0.25">
      <c r="A104" s="315" t="s">
        <v>360</v>
      </c>
      <c r="B104" s="324" t="s">
        <v>681</v>
      </c>
      <c r="C104" s="321"/>
      <c r="D104" s="320">
        <v>38.14</v>
      </c>
      <c r="E104" s="147">
        <f>C104+D104</f>
        <v>38.14</v>
      </c>
    </row>
    <row r="105" spans="1:6" ht="37.5" x14ac:dyDescent="0.25">
      <c r="A105" s="315" t="s">
        <v>361</v>
      </c>
      <c r="B105" s="324" t="s">
        <v>682</v>
      </c>
      <c r="C105" s="321"/>
      <c r="D105" s="320">
        <v>48.55</v>
      </c>
      <c r="E105" s="147">
        <f t="shared" ref="E105:E110" si="6">C105+D105</f>
        <v>48.55</v>
      </c>
    </row>
    <row r="106" spans="1:6" ht="37.5" x14ac:dyDescent="0.25">
      <c r="A106" s="315" t="s">
        <v>505</v>
      </c>
      <c r="B106" s="324" t="s">
        <v>683</v>
      </c>
      <c r="C106" s="321"/>
      <c r="D106" s="320">
        <v>48.55</v>
      </c>
      <c r="E106" s="147">
        <f t="shared" si="6"/>
        <v>48.55</v>
      </c>
    </row>
    <row r="107" spans="1:6" x14ac:dyDescent="0.25">
      <c r="A107" s="315" t="s">
        <v>506</v>
      </c>
      <c r="B107" s="324" t="s">
        <v>684</v>
      </c>
      <c r="C107" s="321"/>
      <c r="D107" s="320">
        <v>48.55</v>
      </c>
      <c r="E107" s="147">
        <f t="shared" si="6"/>
        <v>48.55</v>
      </c>
    </row>
    <row r="108" spans="1:6" ht="37.5" x14ac:dyDescent="0.25">
      <c r="A108" s="315" t="s">
        <v>555</v>
      </c>
      <c r="B108" s="324" t="s">
        <v>685</v>
      </c>
      <c r="C108" s="321"/>
      <c r="D108" s="320">
        <v>48.55</v>
      </c>
      <c r="E108" s="147">
        <f t="shared" si="6"/>
        <v>48.55</v>
      </c>
    </row>
    <row r="109" spans="1:6" x14ac:dyDescent="0.25">
      <c r="A109" s="315" t="s">
        <v>636</v>
      </c>
      <c r="B109" s="324" t="s">
        <v>686</v>
      </c>
      <c r="C109" s="321"/>
      <c r="D109" s="320">
        <v>48.55</v>
      </c>
      <c r="E109" s="147">
        <f t="shared" si="6"/>
        <v>48.55</v>
      </c>
    </row>
    <row r="110" spans="1:6" ht="37.5" x14ac:dyDescent="0.25">
      <c r="A110" s="315" t="s">
        <v>680</v>
      </c>
      <c r="B110" s="324" t="s">
        <v>687</v>
      </c>
      <c r="C110" s="321"/>
      <c r="D110" s="320">
        <v>48.55</v>
      </c>
      <c r="E110" s="147">
        <f t="shared" si="6"/>
        <v>48.55</v>
      </c>
    </row>
    <row r="111" spans="1:6" s="301" customFormat="1" ht="60" customHeight="1" x14ac:dyDescent="0.25">
      <c r="A111" s="314" t="s">
        <v>582</v>
      </c>
      <c r="B111" s="585" t="s">
        <v>394</v>
      </c>
      <c r="C111" s="586"/>
      <c r="D111" s="586"/>
      <c r="E111" s="578"/>
    </row>
    <row r="112" spans="1:6" x14ac:dyDescent="0.25">
      <c r="A112" s="315" t="s">
        <v>507</v>
      </c>
      <c r="B112" s="380" t="s">
        <v>386</v>
      </c>
      <c r="C112" s="321"/>
      <c r="D112" s="320">
        <v>17.559999999999999</v>
      </c>
      <c r="E112" s="147">
        <f>C112+D112</f>
        <v>17.559999999999999</v>
      </c>
    </row>
    <row r="113" spans="1:5" x14ac:dyDescent="0.25">
      <c r="A113" s="315" t="s">
        <v>508</v>
      </c>
      <c r="B113" s="380" t="s">
        <v>387</v>
      </c>
      <c r="C113" s="321"/>
      <c r="D113" s="320">
        <v>38.11</v>
      </c>
      <c r="E113" s="147">
        <f t="shared" ref="E113:E127" si="7">C113+D113</f>
        <v>38.11</v>
      </c>
    </row>
    <row r="114" spans="1:5" x14ac:dyDescent="0.25">
      <c r="A114" s="315" t="s">
        <v>583</v>
      </c>
      <c r="B114" s="380" t="s">
        <v>388</v>
      </c>
      <c r="C114" s="321"/>
      <c r="D114" s="320">
        <v>43.12</v>
      </c>
      <c r="E114" s="147">
        <f t="shared" si="7"/>
        <v>43.12</v>
      </c>
    </row>
    <row r="115" spans="1:5" x14ac:dyDescent="0.25">
      <c r="A115" s="315" t="s">
        <v>584</v>
      </c>
      <c r="B115" s="312" t="s">
        <v>963</v>
      </c>
      <c r="C115" s="321"/>
      <c r="D115" s="320">
        <v>86.24</v>
      </c>
      <c r="E115" s="147">
        <f t="shared" si="7"/>
        <v>86.24</v>
      </c>
    </row>
    <row r="116" spans="1:5" x14ac:dyDescent="0.25">
      <c r="A116" s="315" t="s">
        <v>585</v>
      </c>
      <c r="B116" s="312" t="s">
        <v>964</v>
      </c>
      <c r="C116" s="321"/>
      <c r="D116" s="320">
        <v>86.24</v>
      </c>
      <c r="E116" s="147">
        <f t="shared" si="7"/>
        <v>86.24</v>
      </c>
    </row>
    <row r="117" spans="1:5" x14ac:dyDescent="0.25">
      <c r="A117" s="315" t="s">
        <v>586</v>
      </c>
      <c r="B117" s="312" t="s">
        <v>965</v>
      </c>
      <c r="C117" s="321"/>
      <c r="D117" s="320">
        <v>170.29</v>
      </c>
      <c r="E117" s="147">
        <f t="shared" si="7"/>
        <v>170.29</v>
      </c>
    </row>
    <row r="118" spans="1:5" x14ac:dyDescent="0.25">
      <c r="A118" s="315" t="s">
        <v>587</v>
      </c>
      <c r="B118" s="380" t="s">
        <v>389</v>
      </c>
      <c r="C118" s="321"/>
      <c r="D118" s="320">
        <v>18.61</v>
      </c>
      <c r="E118" s="147">
        <f t="shared" si="7"/>
        <v>18.61</v>
      </c>
    </row>
    <row r="119" spans="1:5" x14ac:dyDescent="0.25">
      <c r="A119" s="315" t="s">
        <v>901</v>
      </c>
      <c r="B119" s="312" t="s">
        <v>966</v>
      </c>
      <c r="C119" s="321"/>
      <c r="D119" s="320">
        <v>55.83</v>
      </c>
      <c r="E119" s="147">
        <f t="shared" si="7"/>
        <v>55.83</v>
      </c>
    </row>
    <row r="120" spans="1:5" x14ac:dyDescent="0.25">
      <c r="A120" s="315" t="s">
        <v>902</v>
      </c>
      <c r="B120" s="312" t="s">
        <v>967</v>
      </c>
      <c r="C120" s="321"/>
      <c r="D120" s="320">
        <v>55.83</v>
      </c>
      <c r="E120" s="147">
        <f t="shared" si="7"/>
        <v>55.83</v>
      </c>
    </row>
    <row r="121" spans="1:5" x14ac:dyDescent="0.25">
      <c r="A121" s="315" t="s">
        <v>903</v>
      </c>
      <c r="B121" s="312" t="s">
        <v>968</v>
      </c>
      <c r="C121" s="321"/>
      <c r="D121" s="320">
        <v>139.88</v>
      </c>
      <c r="E121" s="147">
        <f t="shared" si="7"/>
        <v>139.88</v>
      </c>
    </row>
    <row r="122" spans="1:5" x14ac:dyDescent="0.25">
      <c r="A122" s="315" t="s">
        <v>970</v>
      </c>
      <c r="B122" s="380" t="s">
        <v>390</v>
      </c>
      <c r="C122" s="321"/>
      <c r="D122" s="320">
        <v>38.1</v>
      </c>
      <c r="E122" s="147">
        <f t="shared" si="7"/>
        <v>38.1</v>
      </c>
    </row>
    <row r="123" spans="1:5" ht="37.5" x14ac:dyDescent="0.25">
      <c r="A123" s="315" t="s">
        <v>971</v>
      </c>
      <c r="B123" s="380" t="s">
        <v>975</v>
      </c>
      <c r="C123" s="321"/>
      <c r="D123" s="320">
        <v>34.9</v>
      </c>
      <c r="E123" s="147">
        <f t="shared" si="7"/>
        <v>34.9</v>
      </c>
    </row>
    <row r="124" spans="1:5" x14ac:dyDescent="0.25">
      <c r="A124" s="315" t="s">
        <v>972</v>
      </c>
      <c r="B124" s="380" t="s">
        <v>391</v>
      </c>
      <c r="C124" s="321"/>
      <c r="D124" s="320">
        <v>24.66</v>
      </c>
      <c r="E124" s="147">
        <f t="shared" si="7"/>
        <v>24.66</v>
      </c>
    </row>
    <row r="125" spans="1:5" ht="37.5" x14ac:dyDescent="0.25">
      <c r="A125" s="315" t="s">
        <v>973</v>
      </c>
      <c r="B125" s="380" t="s">
        <v>392</v>
      </c>
      <c r="C125" s="321"/>
      <c r="D125" s="325">
        <v>36.979999999999997</v>
      </c>
      <c r="E125" s="147">
        <f t="shared" si="7"/>
        <v>36.979999999999997</v>
      </c>
    </row>
    <row r="126" spans="1:5" ht="37.5" x14ac:dyDescent="0.25">
      <c r="A126" s="315" t="s">
        <v>974</v>
      </c>
      <c r="B126" s="380" t="s">
        <v>393</v>
      </c>
      <c r="C126" s="321"/>
      <c r="D126" s="325">
        <v>75.739999999999995</v>
      </c>
      <c r="E126" s="147">
        <f t="shared" si="7"/>
        <v>75.739999999999995</v>
      </c>
    </row>
    <row r="127" spans="1:5" ht="42.75" customHeight="1" x14ac:dyDescent="0.25">
      <c r="A127" s="315" t="s">
        <v>976</v>
      </c>
      <c r="B127" s="380" t="s">
        <v>969</v>
      </c>
      <c r="C127" s="321"/>
      <c r="D127" s="320">
        <v>62</v>
      </c>
      <c r="E127" s="147">
        <f t="shared" si="7"/>
        <v>62</v>
      </c>
    </row>
    <row r="128" spans="1:5" x14ac:dyDescent="0.25">
      <c r="A128" s="326"/>
      <c r="B128" s="327" t="s">
        <v>629</v>
      </c>
      <c r="C128" s="328"/>
      <c r="D128" s="329"/>
      <c r="E128" s="330"/>
    </row>
    <row r="129" spans="1:5" ht="44.25" customHeight="1" x14ac:dyDescent="0.25">
      <c r="A129" s="326"/>
      <c r="B129" s="573" t="s">
        <v>628</v>
      </c>
      <c r="C129" s="573"/>
      <c r="D129" s="573"/>
      <c r="E129" s="573"/>
    </row>
    <row r="130" spans="1:5" ht="48.75" customHeight="1" x14ac:dyDescent="0.25">
      <c r="A130" s="326"/>
      <c r="B130" s="573" t="s">
        <v>630</v>
      </c>
      <c r="C130" s="573"/>
      <c r="D130" s="573"/>
      <c r="E130" s="573"/>
    </row>
    <row r="131" spans="1:5" ht="32.25" customHeight="1" x14ac:dyDescent="0.25">
      <c r="A131" s="331"/>
      <c r="B131" s="571" t="s">
        <v>771</v>
      </c>
      <c r="C131" s="572"/>
      <c r="D131" s="572"/>
      <c r="E131" s="572"/>
    </row>
    <row r="133" spans="1:5" x14ac:dyDescent="0.25">
      <c r="B133" s="332" t="s">
        <v>36</v>
      </c>
      <c r="C133" s="333"/>
      <c r="D133" s="333"/>
      <c r="E133" s="333" t="s">
        <v>688</v>
      </c>
    </row>
  </sheetData>
  <mergeCells count="14">
    <mergeCell ref="B131:E131"/>
    <mergeCell ref="C2:E2"/>
    <mergeCell ref="B130:E130"/>
    <mergeCell ref="A7:E7"/>
    <mergeCell ref="A8:E8"/>
    <mergeCell ref="B11:E11"/>
    <mergeCell ref="B20:E20"/>
    <mergeCell ref="B24:E24"/>
    <mergeCell ref="B33:E33"/>
    <mergeCell ref="B37:E37"/>
    <mergeCell ref="B82:E82"/>
    <mergeCell ref="B111:E111"/>
    <mergeCell ref="B129:E129"/>
    <mergeCell ref="B103:E103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2" manualBreakCount="2">
    <brk id="53" max="4" man="1"/>
    <brk id="110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BreakPreview" topLeftCell="A43" zoomScale="60" zoomScaleNormal="100" workbookViewId="0">
      <selection activeCell="A8" sqref="A8:H8"/>
    </sheetView>
  </sheetViews>
  <sheetFormatPr defaultRowHeight="15.75" x14ac:dyDescent="0.25"/>
  <cols>
    <col min="1" max="1" width="4.42578125" style="242" customWidth="1"/>
    <col min="2" max="2" width="87.85546875" style="209" customWidth="1"/>
    <col min="3" max="3" width="15.140625" style="209" customWidth="1"/>
    <col min="4" max="4" width="18" style="209" customWidth="1"/>
    <col min="5" max="6" width="24.140625" style="209" customWidth="1"/>
    <col min="7" max="7" width="24.28515625" style="209" customWidth="1"/>
    <col min="8" max="8" width="25.140625" style="209" hidden="1" customWidth="1"/>
    <col min="9" max="16384" width="9.140625" style="209"/>
  </cols>
  <sheetData>
    <row r="1" spans="1:8" ht="18.75" x14ac:dyDescent="0.3">
      <c r="A1" s="240"/>
      <c r="B1" s="171"/>
      <c r="E1" s="538" t="s">
        <v>0</v>
      </c>
      <c r="F1" s="590"/>
      <c r="G1" s="590"/>
    </row>
    <row r="2" spans="1:8" ht="18.75" x14ac:dyDescent="0.3">
      <c r="A2" s="240"/>
      <c r="B2" s="171"/>
      <c r="E2" s="538" t="s">
        <v>33</v>
      </c>
      <c r="F2" s="538"/>
      <c r="G2" s="590"/>
    </row>
    <row r="3" spans="1:8" ht="18.75" x14ac:dyDescent="0.3">
      <c r="A3" s="240"/>
      <c r="B3" s="171"/>
      <c r="E3" s="538" t="s">
        <v>1</v>
      </c>
      <c r="F3" s="590"/>
      <c r="G3" s="590"/>
    </row>
    <row r="4" spans="1:8" ht="18.75" x14ac:dyDescent="0.3">
      <c r="A4" s="240"/>
      <c r="B4" s="171"/>
      <c r="E4" s="538" t="s">
        <v>551</v>
      </c>
      <c r="F4" s="590"/>
      <c r="G4" s="590"/>
    </row>
    <row r="5" spans="1:8" ht="18.75" x14ac:dyDescent="0.3">
      <c r="A5" s="240"/>
      <c r="B5" s="171"/>
      <c r="E5" s="149"/>
      <c r="F5" s="591" t="s">
        <v>1034</v>
      </c>
      <c r="G5" s="590"/>
    </row>
    <row r="6" spans="1:8" x14ac:dyDescent="0.25">
      <c r="A6" s="240"/>
      <c r="B6" s="171"/>
      <c r="C6" s="214"/>
      <c r="D6" s="214"/>
      <c r="E6" s="214"/>
      <c r="F6" s="214"/>
    </row>
    <row r="7" spans="1:8" x14ac:dyDescent="0.25">
      <c r="A7" s="499" t="s">
        <v>2</v>
      </c>
      <c r="B7" s="499"/>
      <c r="C7" s="499"/>
      <c r="D7" s="499"/>
      <c r="E7" s="499"/>
      <c r="F7" s="499"/>
      <c r="G7" s="594"/>
      <c r="H7" s="594"/>
    </row>
    <row r="8" spans="1:8" ht="42.75" customHeight="1" x14ac:dyDescent="0.35">
      <c r="A8" s="595" t="s">
        <v>1047</v>
      </c>
      <c r="B8" s="595"/>
      <c r="C8" s="595"/>
      <c r="D8" s="595"/>
      <c r="E8" s="595"/>
      <c r="F8" s="595"/>
      <c r="G8" s="596"/>
      <c r="H8" s="596"/>
    </row>
    <row r="9" spans="1:8" ht="17.25" customHeight="1" x14ac:dyDescent="0.25">
      <c r="A9" s="603" t="s">
        <v>5</v>
      </c>
      <c r="B9" s="601" t="s">
        <v>6</v>
      </c>
      <c r="C9" s="599" t="s">
        <v>342</v>
      </c>
      <c r="D9" s="599" t="s">
        <v>401</v>
      </c>
      <c r="E9" s="599" t="s">
        <v>950</v>
      </c>
      <c r="F9" s="599" t="s">
        <v>400</v>
      </c>
      <c r="G9" s="597" t="s">
        <v>791</v>
      </c>
      <c r="H9" s="598"/>
    </row>
    <row r="10" spans="1:8" ht="96" customHeight="1" x14ac:dyDescent="0.25">
      <c r="A10" s="604"/>
      <c r="B10" s="602"/>
      <c r="C10" s="600"/>
      <c r="D10" s="605"/>
      <c r="E10" s="600"/>
      <c r="F10" s="600"/>
      <c r="G10" s="35" t="s">
        <v>995</v>
      </c>
      <c r="H10" s="35" t="s">
        <v>793</v>
      </c>
    </row>
    <row r="11" spans="1:8" x14ac:dyDescent="0.25">
      <c r="A11" s="241">
        <v>1</v>
      </c>
      <c r="B11" s="175">
        <v>2</v>
      </c>
      <c r="C11" s="213">
        <v>3</v>
      </c>
      <c r="D11" s="213">
        <v>4</v>
      </c>
      <c r="E11" s="213">
        <v>5</v>
      </c>
      <c r="F11" s="213">
        <v>6</v>
      </c>
      <c r="G11" s="270">
        <v>7</v>
      </c>
      <c r="H11" s="270">
        <v>8</v>
      </c>
    </row>
    <row r="12" spans="1:8" ht="19.5" customHeight="1" x14ac:dyDescent="0.25">
      <c r="A12" s="269">
        <v>1</v>
      </c>
      <c r="B12" s="344" t="s">
        <v>772</v>
      </c>
      <c r="C12" s="243" t="s">
        <v>792</v>
      </c>
      <c r="D12" s="243"/>
      <c r="E12" s="348">
        <v>146.1</v>
      </c>
      <c r="F12" s="348">
        <f>D12+E12</f>
        <v>146.1</v>
      </c>
      <c r="G12" s="349"/>
      <c r="H12" s="271"/>
    </row>
    <row r="13" spans="1:8" ht="31.5" customHeight="1" x14ac:dyDescent="0.25">
      <c r="A13" s="269">
        <v>2</v>
      </c>
      <c r="B13" s="345" t="s">
        <v>773</v>
      </c>
      <c r="C13" s="243" t="s">
        <v>660</v>
      </c>
      <c r="D13" s="243"/>
      <c r="E13" s="348">
        <v>1236.4199999999998</v>
      </c>
      <c r="F13" s="348">
        <f t="shared" ref="F13:F41" si="0">D13+E13</f>
        <v>1236.4199999999998</v>
      </c>
      <c r="G13" s="349">
        <f t="shared" ref="G13:G37" si="1">$E$12+E13+$E$40+$E$39</f>
        <v>2538.67</v>
      </c>
      <c r="H13" s="271"/>
    </row>
    <row r="14" spans="1:8" ht="30" customHeight="1" x14ac:dyDescent="0.25">
      <c r="A14" s="269">
        <v>3</v>
      </c>
      <c r="B14" s="346" t="s">
        <v>774</v>
      </c>
      <c r="C14" s="243" t="s">
        <v>660</v>
      </c>
      <c r="D14" s="243"/>
      <c r="E14" s="348">
        <v>1474.3700000000001</v>
      </c>
      <c r="F14" s="348">
        <f t="shared" si="0"/>
        <v>1474.3700000000001</v>
      </c>
      <c r="G14" s="349">
        <f t="shared" si="1"/>
        <v>2776.62</v>
      </c>
      <c r="H14" s="271"/>
    </row>
    <row r="15" spans="1:8" ht="46.5" customHeight="1" x14ac:dyDescent="0.25">
      <c r="A15" s="269">
        <v>4</v>
      </c>
      <c r="B15" s="345" t="s">
        <v>775</v>
      </c>
      <c r="C15" s="243" t="s">
        <v>660</v>
      </c>
      <c r="D15" s="243"/>
      <c r="E15" s="348">
        <v>1712.3000000000002</v>
      </c>
      <c r="F15" s="348">
        <f t="shared" si="0"/>
        <v>1712.3000000000002</v>
      </c>
      <c r="G15" s="349">
        <f t="shared" si="1"/>
        <v>3014.55</v>
      </c>
      <c r="H15" s="271"/>
    </row>
    <row r="16" spans="1:8" ht="45" customHeight="1" x14ac:dyDescent="0.25">
      <c r="A16" s="269">
        <v>5</v>
      </c>
      <c r="B16" s="346" t="s">
        <v>776</v>
      </c>
      <c r="C16" s="243" t="s">
        <v>660</v>
      </c>
      <c r="D16" s="243"/>
      <c r="E16" s="348">
        <v>452.99</v>
      </c>
      <c r="F16" s="348">
        <f t="shared" si="0"/>
        <v>452.99</v>
      </c>
      <c r="G16" s="349">
        <f t="shared" si="1"/>
        <v>1755.2400000000002</v>
      </c>
      <c r="H16" s="271"/>
    </row>
    <row r="17" spans="1:8" ht="30.75" customHeight="1" x14ac:dyDescent="0.25">
      <c r="A17" s="269">
        <v>6</v>
      </c>
      <c r="B17" s="351" t="s">
        <v>940</v>
      </c>
      <c r="C17" s="243" t="s">
        <v>660</v>
      </c>
      <c r="D17" s="243"/>
      <c r="E17" s="348">
        <v>657.86</v>
      </c>
      <c r="F17" s="348">
        <f t="shared" si="0"/>
        <v>657.86</v>
      </c>
      <c r="G17" s="349">
        <f t="shared" si="1"/>
        <v>1960.1100000000001</v>
      </c>
      <c r="H17" s="243">
        <f t="shared" ref="H17:H37" si="2">$E$12+E17*2+$E$39+$E$40</f>
        <v>2617.9700000000003</v>
      </c>
    </row>
    <row r="18" spans="1:8" ht="29.25" customHeight="1" x14ac:dyDescent="0.25">
      <c r="A18" s="269">
        <v>7</v>
      </c>
      <c r="B18" s="351" t="s">
        <v>941</v>
      </c>
      <c r="C18" s="243" t="s">
        <v>660</v>
      </c>
      <c r="D18" s="243"/>
      <c r="E18" s="348">
        <v>737.23</v>
      </c>
      <c r="F18" s="348">
        <f t="shared" si="0"/>
        <v>737.23</v>
      </c>
      <c r="G18" s="349">
        <f t="shared" si="1"/>
        <v>2039.48</v>
      </c>
      <c r="H18" s="243">
        <f t="shared" si="2"/>
        <v>2776.71</v>
      </c>
    </row>
    <row r="19" spans="1:8" ht="27.75" customHeight="1" x14ac:dyDescent="0.25">
      <c r="A19" s="269">
        <v>8</v>
      </c>
      <c r="B19" s="351" t="s">
        <v>942</v>
      </c>
      <c r="C19" s="243" t="s">
        <v>660</v>
      </c>
      <c r="D19" s="243"/>
      <c r="E19" s="348">
        <v>816.5200000000001</v>
      </c>
      <c r="F19" s="348">
        <f t="shared" si="0"/>
        <v>816.5200000000001</v>
      </c>
      <c r="G19" s="349">
        <f t="shared" si="1"/>
        <v>2118.77</v>
      </c>
      <c r="H19" s="243">
        <f t="shared" si="2"/>
        <v>2935.29</v>
      </c>
    </row>
    <row r="20" spans="1:8" ht="42" customHeight="1" x14ac:dyDescent="0.25">
      <c r="A20" s="269">
        <v>9</v>
      </c>
      <c r="B20" s="351" t="s">
        <v>943</v>
      </c>
      <c r="C20" s="243" t="s">
        <v>660</v>
      </c>
      <c r="D20" s="243"/>
      <c r="E20" s="348">
        <v>895.79</v>
      </c>
      <c r="F20" s="348">
        <f t="shared" si="0"/>
        <v>895.79</v>
      </c>
      <c r="G20" s="349">
        <f t="shared" si="1"/>
        <v>2198.04</v>
      </c>
      <c r="H20" s="243">
        <f t="shared" si="2"/>
        <v>3093.83</v>
      </c>
    </row>
    <row r="21" spans="1:8" ht="41.25" customHeight="1" x14ac:dyDescent="0.25">
      <c r="A21" s="269">
        <v>10</v>
      </c>
      <c r="B21" s="351" t="s">
        <v>944</v>
      </c>
      <c r="C21" s="243" t="s">
        <v>660</v>
      </c>
      <c r="D21" s="243"/>
      <c r="E21" s="348">
        <v>975.13</v>
      </c>
      <c r="F21" s="348">
        <f t="shared" si="0"/>
        <v>975.13</v>
      </c>
      <c r="G21" s="349">
        <f t="shared" si="1"/>
        <v>2277.38</v>
      </c>
      <c r="H21" s="243">
        <f t="shared" si="2"/>
        <v>3252.51</v>
      </c>
    </row>
    <row r="22" spans="1:8" ht="49.5" customHeight="1" x14ac:dyDescent="0.25">
      <c r="A22" s="269">
        <v>11</v>
      </c>
      <c r="B22" s="351" t="s">
        <v>945</v>
      </c>
      <c r="C22" s="243" t="s">
        <v>660</v>
      </c>
      <c r="D22" s="243"/>
      <c r="E22" s="348">
        <v>1054.44</v>
      </c>
      <c r="F22" s="348">
        <f t="shared" si="0"/>
        <v>1054.44</v>
      </c>
      <c r="G22" s="349">
        <f t="shared" si="1"/>
        <v>2356.69</v>
      </c>
      <c r="H22" s="243">
        <f t="shared" si="2"/>
        <v>3411.13</v>
      </c>
    </row>
    <row r="23" spans="1:8" ht="25.5" customHeight="1" x14ac:dyDescent="0.25">
      <c r="A23" s="269">
        <v>12</v>
      </c>
      <c r="B23" s="346" t="s">
        <v>777</v>
      </c>
      <c r="C23" s="243" t="s">
        <v>660</v>
      </c>
      <c r="D23" s="243"/>
      <c r="E23" s="348">
        <v>760.64</v>
      </c>
      <c r="F23" s="348">
        <f t="shared" si="0"/>
        <v>760.64</v>
      </c>
      <c r="G23" s="349">
        <f t="shared" si="1"/>
        <v>2062.89</v>
      </c>
      <c r="H23" s="243">
        <f t="shared" si="2"/>
        <v>2823.5299999999997</v>
      </c>
    </row>
    <row r="24" spans="1:8" ht="25.5" customHeight="1" x14ac:dyDescent="0.25">
      <c r="A24" s="269">
        <v>13</v>
      </c>
      <c r="B24" s="346" t="s">
        <v>778</v>
      </c>
      <c r="C24" s="243" t="s">
        <v>660</v>
      </c>
      <c r="D24" s="243"/>
      <c r="E24" s="348">
        <v>919.21000000000015</v>
      </c>
      <c r="F24" s="348">
        <f t="shared" si="0"/>
        <v>919.21000000000015</v>
      </c>
      <c r="G24" s="349">
        <f t="shared" si="1"/>
        <v>2221.46</v>
      </c>
      <c r="H24" s="243">
        <f t="shared" si="2"/>
        <v>3140.67</v>
      </c>
    </row>
    <row r="25" spans="1:8" ht="42.75" customHeight="1" x14ac:dyDescent="0.25">
      <c r="A25" s="269">
        <v>14</v>
      </c>
      <c r="B25" s="351" t="s">
        <v>946</v>
      </c>
      <c r="C25" s="243" t="s">
        <v>660</v>
      </c>
      <c r="D25" s="243"/>
      <c r="E25" s="348">
        <v>998.56999999999994</v>
      </c>
      <c r="F25" s="348">
        <f t="shared" si="0"/>
        <v>998.56999999999994</v>
      </c>
      <c r="G25" s="349">
        <f t="shared" si="1"/>
        <v>2300.8199999999997</v>
      </c>
      <c r="H25" s="243">
        <f t="shared" si="2"/>
        <v>3299.39</v>
      </c>
    </row>
    <row r="26" spans="1:8" ht="27" customHeight="1" x14ac:dyDescent="0.25">
      <c r="A26" s="269">
        <v>15</v>
      </c>
      <c r="B26" s="346" t="s">
        <v>779</v>
      </c>
      <c r="C26" s="243" t="s">
        <v>660</v>
      </c>
      <c r="D26" s="243"/>
      <c r="E26" s="348">
        <v>380.3</v>
      </c>
      <c r="F26" s="348">
        <f t="shared" si="0"/>
        <v>380.3</v>
      </c>
      <c r="G26" s="349">
        <f t="shared" si="1"/>
        <v>1682.5500000000002</v>
      </c>
      <c r="H26" s="243">
        <f t="shared" si="2"/>
        <v>2062.8500000000004</v>
      </c>
    </row>
    <row r="27" spans="1:8" ht="25.5" customHeight="1" x14ac:dyDescent="0.25">
      <c r="A27" s="269">
        <v>16</v>
      </c>
      <c r="B27" s="346" t="s">
        <v>951</v>
      </c>
      <c r="C27" s="243" t="s">
        <v>660</v>
      </c>
      <c r="D27" s="243"/>
      <c r="E27" s="348">
        <v>380.3</v>
      </c>
      <c r="F27" s="348">
        <f t="shared" si="0"/>
        <v>380.3</v>
      </c>
      <c r="G27" s="349">
        <f t="shared" si="1"/>
        <v>1682.5500000000002</v>
      </c>
      <c r="H27" s="243">
        <f t="shared" si="2"/>
        <v>2062.8500000000004</v>
      </c>
    </row>
    <row r="28" spans="1:8" ht="39" customHeight="1" x14ac:dyDescent="0.25">
      <c r="A28" s="269">
        <v>17</v>
      </c>
      <c r="B28" s="346" t="s">
        <v>780</v>
      </c>
      <c r="C28" s="243" t="s">
        <v>660</v>
      </c>
      <c r="D28" s="243"/>
      <c r="E28" s="348">
        <v>975.13</v>
      </c>
      <c r="F28" s="348">
        <f t="shared" si="0"/>
        <v>975.13</v>
      </c>
      <c r="G28" s="349">
        <f t="shared" si="1"/>
        <v>2277.38</v>
      </c>
      <c r="H28" s="243">
        <f t="shared" si="2"/>
        <v>3252.51</v>
      </c>
    </row>
    <row r="29" spans="1:8" ht="34.5" customHeight="1" x14ac:dyDescent="0.25">
      <c r="A29" s="269">
        <v>18</v>
      </c>
      <c r="B29" s="346" t="s">
        <v>781</v>
      </c>
      <c r="C29" s="243" t="s">
        <v>660</v>
      </c>
      <c r="D29" s="243"/>
      <c r="E29" s="348">
        <v>895.79</v>
      </c>
      <c r="F29" s="348">
        <f t="shared" si="0"/>
        <v>895.79</v>
      </c>
      <c r="G29" s="349">
        <f t="shared" si="1"/>
        <v>2198.04</v>
      </c>
      <c r="H29" s="243">
        <f t="shared" si="2"/>
        <v>3093.83</v>
      </c>
    </row>
    <row r="30" spans="1:8" ht="24.75" customHeight="1" x14ac:dyDescent="0.25">
      <c r="A30" s="269">
        <v>19</v>
      </c>
      <c r="B30" s="346" t="s">
        <v>782</v>
      </c>
      <c r="C30" s="243" t="s">
        <v>660</v>
      </c>
      <c r="D30" s="243"/>
      <c r="E30" s="348">
        <v>419.94000000000005</v>
      </c>
      <c r="F30" s="348">
        <f t="shared" si="0"/>
        <v>419.94000000000005</v>
      </c>
      <c r="G30" s="349">
        <f t="shared" si="1"/>
        <v>1722.19</v>
      </c>
      <c r="H30" s="243">
        <f t="shared" si="2"/>
        <v>2142.13</v>
      </c>
    </row>
    <row r="31" spans="1:8" ht="38.25" customHeight="1" x14ac:dyDescent="0.25">
      <c r="A31" s="269">
        <v>20</v>
      </c>
      <c r="B31" s="346" t="s">
        <v>783</v>
      </c>
      <c r="C31" s="243" t="s">
        <v>660</v>
      </c>
      <c r="D31" s="243"/>
      <c r="E31" s="348">
        <v>895.79</v>
      </c>
      <c r="F31" s="348">
        <f t="shared" si="0"/>
        <v>895.79</v>
      </c>
      <c r="G31" s="349">
        <f t="shared" si="1"/>
        <v>2198.04</v>
      </c>
      <c r="H31" s="243">
        <f t="shared" si="2"/>
        <v>3093.83</v>
      </c>
    </row>
    <row r="32" spans="1:8" ht="45" customHeight="1" x14ac:dyDescent="0.25">
      <c r="A32" s="269">
        <v>25</v>
      </c>
      <c r="B32" s="346" t="s">
        <v>784</v>
      </c>
      <c r="C32" s="243" t="s">
        <v>660</v>
      </c>
      <c r="D32" s="243"/>
      <c r="E32" s="348">
        <v>998.56999999999994</v>
      </c>
      <c r="F32" s="348">
        <f t="shared" si="0"/>
        <v>998.56999999999994</v>
      </c>
      <c r="G32" s="349">
        <f t="shared" si="1"/>
        <v>2300.8199999999997</v>
      </c>
      <c r="H32" s="243">
        <f t="shared" si="2"/>
        <v>3299.39</v>
      </c>
    </row>
    <row r="33" spans="1:8" ht="45.75" customHeight="1" x14ac:dyDescent="0.25">
      <c r="A33" s="271">
        <v>26</v>
      </c>
      <c r="B33" s="352" t="s">
        <v>947</v>
      </c>
      <c r="C33" s="243" t="s">
        <v>660</v>
      </c>
      <c r="D33" s="243"/>
      <c r="E33" s="348">
        <v>998.56999999999994</v>
      </c>
      <c r="F33" s="348">
        <f t="shared" si="0"/>
        <v>998.56999999999994</v>
      </c>
      <c r="G33" s="349">
        <f t="shared" si="1"/>
        <v>2300.8199999999997</v>
      </c>
      <c r="H33" s="243">
        <f t="shared" si="2"/>
        <v>3299.39</v>
      </c>
    </row>
    <row r="34" spans="1:8" ht="34.5" customHeight="1" x14ac:dyDescent="0.25">
      <c r="A34" s="271">
        <v>27</v>
      </c>
      <c r="B34" s="347" t="s">
        <v>785</v>
      </c>
      <c r="C34" s="243" t="s">
        <v>660</v>
      </c>
      <c r="D34" s="243"/>
      <c r="E34" s="348">
        <v>737.23</v>
      </c>
      <c r="F34" s="348">
        <f t="shared" si="0"/>
        <v>737.23</v>
      </c>
      <c r="G34" s="349">
        <f t="shared" si="1"/>
        <v>2039.48</v>
      </c>
      <c r="H34" s="243">
        <f t="shared" si="2"/>
        <v>2776.71</v>
      </c>
    </row>
    <row r="35" spans="1:8" ht="34.5" customHeight="1" x14ac:dyDescent="0.25">
      <c r="A35" s="271">
        <v>28</v>
      </c>
      <c r="B35" s="347" t="s">
        <v>786</v>
      </c>
      <c r="C35" s="243" t="s">
        <v>660</v>
      </c>
      <c r="D35" s="243"/>
      <c r="E35" s="348">
        <v>419.94000000000005</v>
      </c>
      <c r="F35" s="348">
        <f t="shared" si="0"/>
        <v>419.94000000000005</v>
      </c>
      <c r="G35" s="349">
        <f t="shared" si="1"/>
        <v>1722.19</v>
      </c>
      <c r="H35" s="243">
        <f t="shared" si="2"/>
        <v>2142.13</v>
      </c>
    </row>
    <row r="36" spans="1:8" ht="43.5" customHeight="1" x14ac:dyDescent="0.25">
      <c r="A36" s="271">
        <v>29</v>
      </c>
      <c r="B36" s="347" t="s">
        <v>787</v>
      </c>
      <c r="C36" s="243" t="s">
        <v>660</v>
      </c>
      <c r="D36" s="243"/>
      <c r="E36" s="348">
        <v>578.55999999999995</v>
      </c>
      <c r="F36" s="348">
        <f t="shared" si="0"/>
        <v>578.55999999999995</v>
      </c>
      <c r="G36" s="349">
        <f t="shared" si="1"/>
        <v>1880.81</v>
      </c>
      <c r="H36" s="243">
        <f t="shared" si="2"/>
        <v>2459.37</v>
      </c>
    </row>
    <row r="37" spans="1:8" ht="32.25" customHeight="1" x14ac:dyDescent="0.25">
      <c r="A37" s="271">
        <v>30</v>
      </c>
      <c r="B37" s="347" t="s">
        <v>713</v>
      </c>
      <c r="C37" s="243" t="s">
        <v>660</v>
      </c>
      <c r="D37" s="243"/>
      <c r="E37" s="348">
        <v>499.27</v>
      </c>
      <c r="F37" s="348">
        <f t="shared" si="0"/>
        <v>499.27</v>
      </c>
      <c r="G37" s="349">
        <f t="shared" si="1"/>
        <v>1801.52</v>
      </c>
      <c r="H37" s="243">
        <f t="shared" si="2"/>
        <v>2300.79</v>
      </c>
    </row>
    <row r="38" spans="1:8" ht="35.25" customHeight="1" x14ac:dyDescent="0.25">
      <c r="A38" s="271">
        <v>32</v>
      </c>
      <c r="B38" s="352" t="s">
        <v>948</v>
      </c>
      <c r="C38" s="243" t="s">
        <v>660</v>
      </c>
      <c r="D38" s="243"/>
      <c r="E38" s="348">
        <v>39.67</v>
      </c>
      <c r="F38" s="348">
        <f t="shared" si="0"/>
        <v>39.67</v>
      </c>
      <c r="G38" s="349"/>
      <c r="H38" s="270"/>
    </row>
    <row r="39" spans="1:8" ht="36.75" customHeight="1" x14ac:dyDescent="0.3">
      <c r="A39" s="271">
        <v>34</v>
      </c>
      <c r="B39" s="347" t="s">
        <v>788</v>
      </c>
      <c r="C39" s="243" t="s">
        <v>792</v>
      </c>
      <c r="D39" s="243"/>
      <c r="E39" s="348">
        <v>220.20999999999998</v>
      </c>
      <c r="F39" s="348">
        <f t="shared" si="0"/>
        <v>220.20999999999998</v>
      </c>
      <c r="G39" s="350"/>
      <c r="H39" s="270"/>
    </row>
    <row r="40" spans="1:8" ht="36" customHeight="1" x14ac:dyDescent="0.3">
      <c r="A40" s="271">
        <v>35</v>
      </c>
      <c r="B40" s="347" t="s">
        <v>789</v>
      </c>
      <c r="C40" s="243" t="s">
        <v>792</v>
      </c>
      <c r="D40" s="243"/>
      <c r="E40" s="348">
        <v>935.94</v>
      </c>
      <c r="F40" s="348">
        <f t="shared" si="0"/>
        <v>935.94</v>
      </c>
      <c r="G40" s="350"/>
      <c r="H40" s="270"/>
    </row>
    <row r="41" spans="1:8" ht="27.75" customHeight="1" x14ac:dyDescent="0.3">
      <c r="A41" s="271">
        <v>37</v>
      </c>
      <c r="B41" s="352" t="s">
        <v>949</v>
      </c>
      <c r="C41" s="243" t="s">
        <v>792</v>
      </c>
      <c r="D41" s="243"/>
      <c r="E41" s="348">
        <v>58.61999999999999</v>
      </c>
      <c r="F41" s="348">
        <f t="shared" si="0"/>
        <v>58.61999999999999</v>
      </c>
      <c r="G41" s="350"/>
      <c r="H41" s="270"/>
    </row>
    <row r="42" spans="1:8" ht="19.5" customHeight="1" x14ac:dyDescent="0.25">
      <c r="A42" s="255"/>
      <c r="B42" s="256"/>
      <c r="C42" s="257"/>
      <c r="D42" s="257"/>
      <c r="E42" s="258"/>
      <c r="F42" s="258"/>
    </row>
    <row r="43" spans="1:8" x14ac:dyDescent="0.25">
      <c r="A43" s="593" t="s">
        <v>661</v>
      </c>
      <c r="B43" s="593"/>
      <c r="C43" s="593"/>
      <c r="D43" s="593"/>
      <c r="E43" s="593"/>
      <c r="F43" s="343"/>
    </row>
    <row r="44" spans="1:8" ht="66.75" customHeight="1" x14ac:dyDescent="0.25">
      <c r="A44" s="593" t="s">
        <v>790</v>
      </c>
      <c r="B44" s="593"/>
      <c r="C44" s="593"/>
      <c r="D44" s="593"/>
      <c r="E44" s="593"/>
      <c r="F44" s="593"/>
      <c r="G44" s="594"/>
      <c r="H44" s="594"/>
    </row>
    <row r="45" spans="1:8" ht="27" customHeight="1" x14ac:dyDescent="0.25">
      <c r="A45" s="592" t="s">
        <v>35</v>
      </c>
      <c r="B45" s="592"/>
      <c r="G45" s="209" t="s">
        <v>690</v>
      </c>
    </row>
    <row r="53" ht="51.75" customHeight="1" x14ac:dyDescent="0.25"/>
  </sheetData>
  <mergeCells count="17">
    <mergeCell ref="A45:B45"/>
    <mergeCell ref="A43:E43"/>
    <mergeCell ref="A7:H7"/>
    <mergeCell ref="A8:H8"/>
    <mergeCell ref="A44:H44"/>
    <mergeCell ref="G9:H9"/>
    <mergeCell ref="E9:E10"/>
    <mergeCell ref="C9:C10"/>
    <mergeCell ref="B9:B10"/>
    <mergeCell ref="A9:A10"/>
    <mergeCell ref="D9:D10"/>
    <mergeCell ref="F9:F10"/>
    <mergeCell ref="E1:G1"/>
    <mergeCell ref="E2:G2"/>
    <mergeCell ref="E3:G3"/>
    <mergeCell ref="E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</sheetPr>
  <dimension ref="A1:E46"/>
  <sheetViews>
    <sheetView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7109375" style="3" customWidth="1"/>
    <col min="2" max="2" width="71.85546875" style="3" customWidth="1"/>
    <col min="3" max="4" width="21" style="3" customWidth="1"/>
    <col min="5" max="5" width="14.42578125" style="3" customWidth="1"/>
    <col min="6" max="16384" width="9.140625" style="3"/>
  </cols>
  <sheetData>
    <row r="1" spans="1:5" x14ac:dyDescent="0.25">
      <c r="A1" s="4"/>
      <c r="B1" s="4"/>
      <c r="C1" s="266" t="s">
        <v>0</v>
      </c>
      <c r="D1" s="260"/>
    </row>
    <row r="2" spans="1:5" x14ac:dyDescent="0.25">
      <c r="A2" s="4"/>
      <c r="B2" s="4"/>
      <c r="C2" s="266" t="s">
        <v>33</v>
      </c>
      <c r="D2" s="260"/>
    </row>
    <row r="3" spans="1:5" x14ac:dyDescent="0.25">
      <c r="A3" s="4"/>
      <c r="B3" s="4"/>
      <c r="C3" s="266" t="s">
        <v>1</v>
      </c>
      <c r="D3" s="260"/>
    </row>
    <row r="4" spans="1:5" x14ac:dyDescent="0.25">
      <c r="A4" s="4"/>
      <c r="B4" s="4"/>
      <c r="C4" s="266" t="s">
        <v>552</v>
      </c>
      <c r="D4" s="260"/>
    </row>
    <row r="5" spans="1:5" x14ac:dyDescent="0.25">
      <c r="A5" s="4"/>
      <c r="B5" s="4"/>
      <c r="C5" s="266" t="s">
        <v>1039</v>
      </c>
      <c r="D5" s="260"/>
    </row>
    <row r="6" spans="1:5" x14ac:dyDescent="0.25">
      <c r="A6" s="4"/>
      <c r="B6" s="4"/>
      <c r="C6" s="4"/>
      <c r="D6" s="4"/>
      <c r="E6" s="5"/>
    </row>
    <row r="7" spans="1:5" x14ac:dyDescent="0.25">
      <c r="A7" s="497" t="s">
        <v>2</v>
      </c>
      <c r="B7" s="606"/>
      <c r="C7" s="606"/>
      <c r="D7" s="259"/>
      <c r="E7" s="68"/>
    </row>
    <row r="8" spans="1:5" ht="30.75" customHeight="1" x14ac:dyDescent="0.25">
      <c r="A8" s="511" t="s">
        <v>1038</v>
      </c>
      <c r="B8" s="609"/>
      <c r="C8" s="609"/>
      <c r="D8" s="261"/>
      <c r="E8" s="67"/>
    </row>
    <row r="9" spans="1:5" ht="63.75" customHeight="1" x14ac:dyDescent="0.25">
      <c r="A9" s="1" t="s">
        <v>5</v>
      </c>
      <c r="B9" s="34" t="s">
        <v>294</v>
      </c>
      <c r="C9" s="35" t="s">
        <v>403</v>
      </c>
      <c r="D9" s="262"/>
    </row>
    <row r="10" spans="1:5" x14ac:dyDescent="0.25">
      <c r="A10" s="39">
        <v>1</v>
      </c>
      <c r="B10" s="115">
        <v>2</v>
      </c>
      <c r="C10" s="116">
        <v>3</v>
      </c>
      <c r="D10" s="263"/>
    </row>
    <row r="11" spans="1:5" ht="23.25" customHeight="1" x14ac:dyDescent="0.25">
      <c r="A11" s="45">
        <v>1</v>
      </c>
      <c r="B11" s="614" t="s">
        <v>504</v>
      </c>
      <c r="C11" s="615"/>
      <c r="D11" s="264"/>
      <c r="E11" s="40"/>
    </row>
    <row r="12" spans="1:5" ht="34.5" customHeight="1" x14ac:dyDescent="0.25">
      <c r="A12" s="43" t="s">
        <v>39</v>
      </c>
      <c r="B12" s="150" t="s">
        <v>734</v>
      </c>
      <c r="C12" s="153">
        <v>8.2100000000000009</v>
      </c>
      <c r="D12" s="153"/>
      <c r="E12" s="265"/>
    </row>
    <row r="13" spans="1:5" ht="18.75" x14ac:dyDescent="0.25">
      <c r="A13" s="45">
        <v>2</v>
      </c>
      <c r="B13" s="607" t="s">
        <v>295</v>
      </c>
      <c r="C13" s="608"/>
      <c r="D13" s="153"/>
      <c r="E13" s="265"/>
    </row>
    <row r="14" spans="1:5" ht="31.5" x14ac:dyDescent="0.3">
      <c r="A14" s="204" t="s">
        <v>263</v>
      </c>
      <c r="B14" s="154" t="s">
        <v>715</v>
      </c>
      <c r="C14" s="340">
        <v>10</v>
      </c>
      <c r="D14" s="340"/>
      <c r="E14" s="265"/>
    </row>
    <row r="15" spans="1:5" ht="31.5" x14ac:dyDescent="0.3">
      <c r="A15" s="202" t="s">
        <v>273</v>
      </c>
      <c r="B15" s="203" t="s">
        <v>716</v>
      </c>
      <c r="C15" s="268">
        <v>6.82</v>
      </c>
      <c r="D15" s="268"/>
      <c r="E15" s="265"/>
    </row>
    <row r="16" spans="1:5" ht="31.5" x14ac:dyDescent="0.25">
      <c r="A16" s="41" t="s">
        <v>635</v>
      </c>
      <c r="B16" s="154" t="s">
        <v>717</v>
      </c>
      <c r="C16" s="114">
        <v>9.82</v>
      </c>
      <c r="D16" s="114"/>
      <c r="E16" s="265"/>
    </row>
    <row r="17" spans="1:5" ht="31.5" x14ac:dyDescent="0.25">
      <c r="A17" s="41" t="s">
        <v>637</v>
      </c>
      <c r="B17" s="154" t="s">
        <v>718</v>
      </c>
      <c r="C17" s="114">
        <v>7.7320000000000002</v>
      </c>
      <c r="D17" s="114"/>
      <c r="E17" s="265"/>
    </row>
    <row r="18" spans="1:5" ht="18.75" x14ac:dyDescent="0.25">
      <c r="A18" s="45">
        <v>3</v>
      </c>
      <c r="B18" s="607" t="s">
        <v>296</v>
      </c>
      <c r="C18" s="608"/>
      <c r="D18" s="153"/>
      <c r="E18" s="265"/>
    </row>
    <row r="19" spans="1:5" ht="31.5" x14ac:dyDescent="0.25">
      <c r="A19" s="43" t="s">
        <v>274</v>
      </c>
      <c r="B19" s="42" t="s">
        <v>931</v>
      </c>
      <c r="C19" s="114">
        <v>10.16</v>
      </c>
      <c r="D19" s="114"/>
      <c r="E19" s="265"/>
    </row>
    <row r="20" spans="1:5" ht="31.5" x14ac:dyDescent="0.25">
      <c r="A20" s="43" t="s">
        <v>275</v>
      </c>
      <c r="B20" s="42" t="s">
        <v>932</v>
      </c>
      <c r="C20" s="114">
        <v>7.84</v>
      </c>
      <c r="D20" s="114"/>
      <c r="E20" s="265"/>
    </row>
    <row r="21" spans="1:5" ht="31.5" x14ac:dyDescent="0.25">
      <c r="A21" s="43" t="s">
        <v>502</v>
      </c>
      <c r="B21" s="42" t="s">
        <v>933</v>
      </c>
      <c r="C21" s="114">
        <v>9.4</v>
      </c>
      <c r="D21" s="114"/>
      <c r="E21" s="265"/>
    </row>
    <row r="22" spans="1:5" ht="36.75" customHeight="1" x14ac:dyDescent="0.25">
      <c r="A22" s="43" t="s">
        <v>554</v>
      </c>
      <c r="B22" s="150" t="s">
        <v>934</v>
      </c>
      <c r="C22" s="84">
        <v>7.01</v>
      </c>
      <c r="D22" s="84"/>
      <c r="E22" s="265"/>
    </row>
    <row r="23" spans="1:5" ht="36.75" customHeight="1" x14ac:dyDescent="0.25">
      <c r="A23" s="43" t="s">
        <v>952</v>
      </c>
      <c r="B23" s="155" t="s">
        <v>937</v>
      </c>
      <c r="C23" s="114">
        <v>9.94</v>
      </c>
      <c r="D23" s="114"/>
      <c r="E23" s="265"/>
    </row>
    <row r="24" spans="1:5" ht="36.75" customHeight="1" x14ac:dyDescent="0.25">
      <c r="A24" s="43" t="s">
        <v>953</v>
      </c>
      <c r="B24" s="155" t="s">
        <v>938</v>
      </c>
      <c r="C24" s="114">
        <v>7.56</v>
      </c>
      <c r="D24" s="114"/>
      <c r="E24" s="265"/>
    </row>
    <row r="25" spans="1:5" ht="18.75" x14ac:dyDescent="0.25">
      <c r="A25" s="55">
        <v>4</v>
      </c>
      <c r="B25" s="612" t="s">
        <v>317</v>
      </c>
      <c r="C25" s="613"/>
      <c r="D25" s="153"/>
      <c r="E25" s="265"/>
    </row>
    <row r="26" spans="1:5" ht="31.5" x14ac:dyDescent="0.25">
      <c r="A26" s="54" t="s">
        <v>8</v>
      </c>
      <c r="B26" s="42" t="s">
        <v>719</v>
      </c>
      <c r="C26" s="84">
        <v>6.91</v>
      </c>
      <c r="D26" s="84"/>
      <c r="E26" s="265"/>
    </row>
    <row r="27" spans="1:5" ht="31.5" x14ac:dyDescent="0.25">
      <c r="A27" s="54" t="s">
        <v>288</v>
      </c>
      <c r="B27" s="150" t="s">
        <v>720</v>
      </c>
      <c r="C27" s="156">
        <v>6.89</v>
      </c>
      <c r="D27" s="156"/>
      <c r="E27" s="265"/>
    </row>
    <row r="28" spans="1:5" ht="31.5" x14ac:dyDescent="0.25">
      <c r="A28" s="54" t="s">
        <v>289</v>
      </c>
      <c r="B28" s="42" t="s">
        <v>721</v>
      </c>
      <c r="C28" s="156">
        <v>6.88</v>
      </c>
      <c r="D28" s="156"/>
      <c r="E28" s="265"/>
    </row>
    <row r="29" spans="1:5" ht="18.75" x14ac:dyDescent="0.25">
      <c r="A29" s="45">
        <v>5</v>
      </c>
      <c r="B29" s="607" t="s">
        <v>297</v>
      </c>
      <c r="C29" s="608"/>
      <c r="D29" s="153"/>
      <c r="E29" s="265"/>
    </row>
    <row r="30" spans="1:5" ht="27.75" customHeight="1" x14ac:dyDescent="0.25">
      <c r="A30" s="43" t="s">
        <v>277</v>
      </c>
      <c r="B30" s="155" t="s">
        <v>298</v>
      </c>
      <c r="C30" s="84">
        <v>4.22</v>
      </c>
      <c r="D30" s="84"/>
      <c r="E30" s="265"/>
    </row>
    <row r="31" spans="1:5" ht="29.25" customHeight="1" x14ac:dyDescent="0.25">
      <c r="A31" s="41" t="s">
        <v>278</v>
      </c>
      <c r="B31" s="155" t="s">
        <v>299</v>
      </c>
      <c r="C31" s="114">
        <v>6.08</v>
      </c>
      <c r="D31" s="114"/>
      <c r="E31" s="265"/>
    </row>
    <row r="32" spans="1:5" ht="18.75" x14ac:dyDescent="0.25">
      <c r="A32" s="45">
        <v>6</v>
      </c>
      <c r="B32" s="610" t="s">
        <v>503</v>
      </c>
      <c r="C32" s="611"/>
      <c r="D32" s="153"/>
      <c r="E32" s="265"/>
    </row>
    <row r="33" spans="1:5" ht="31.5" x14ac:dyDescent="0.25">
      <c r="A33" s="69" t="s">
        <v>882</v>
      </c>
      <c r="B33" s="150" t="s">
        <v>722</v>
      </c>
      <c r="C33" s="84">
        <v>10.029999999999999</v>
      </c>
      <c r="D33" s="84"/>
      <c r="E33" s="265"/>
    </row>
    <row r="34" spans="1:5" ht="31.5" x14ac:dyDescent="0.25">
      <c r="A34" s="69" t="s">
        <v>883</v>
      </c>
      <c r="B34" s="150" t="s">
        <v>723</v>
      </c>
      <c r="C34" s="114">
        <v>7.96</v>
      </c>
      <c r="D34" s="114"/>
      <c r="E34" s="265"/>
    </row>
    <row r="35" spans="1:5" ht="31.5" x14ac:dyDescent="0.25">
      <c r="A35" s="69" t="s">
        <v>884</v>
      </c>
      <c r="B35" s="150" t="s">
        <v>724</v>
      </c>
      <c r="C35" s="114">
        <v>10.039999999999999</v>
      </c>
      <c r="D35" s="114"/>
      <c r="E35" s="265"/>
    </row>
    <row r="36" spans="1:5" ht="31.5" x14ac:dyDescent="0.25">
      <c r="A36" s="69" t="s">
        <v>885</v>
      </c>
      <c r="B36" s="150" t="s">
        <v>725</v>
      </c>
      <c r="C36" s="84">
        <v>6.89</v>
      </c>
      <c r="D36" s="84"/>
      <c r="E36" s="265"/>
    </row>
    <row r="37" spans="1:5" ht="31.5" x14ac:dyDescent="0.25">
      <c r="A37" s="69" t="s">
        <v>886</v>
      </c>
      <c r="B37" s="150" t="s">
        <v>726</v>
      </c>
      <c r="C37" s="84">
        <v>10.220000000000001</v>
      </c>
      <c r="D37" s="84"/>
      <c r="E37" s="265"/>
    </row>
    <row r="38" spans="1:5" ht="31.5" x14ac:dyDescent="0.25">
      <c r="A38" s="69" t="s">
        <v>887</v>
      </c>
      <c r="B38" s="150" t="s">
        <v>735</v>
      </c>
      <c r="C38" s="84">
        <v>18.14</v>
      </c>
      <c r="D38" s="84"/>
      <c r="E38" s="265"/>
    </row>
    <row r="39" spans="1:5" ht="18.75" x14ac:dyDescent="0.25">
      <c r="A39" s="45">
        <v>7</v>
      </c>
      <c r="B39" s="607" t="s">
        <v>359</v>
      </c>
      <c r="C39" s="608"/>
      <c r="D39" s="153"/>
      <c r="E39" s="265"/>
    </row>
    <row r="40" spans="1:5" ht="30.75" customHeight="1" x14ac:dyDescent="0.25">
      <c r="A40" s="69" t="s">
        <v>360</v>
      </c>
      <c r="B40" s="155" t="s">
        <v>727</v>
      </c>
      <c r="C40" s="114">
        <v>6.84</v>
      </c>
      <c r="D40" s="114"/>
      <c r="E40" s="265"/>
    </row>
    <row r="41" spans="1:5" ht="31.5" x14ac:dyDescent="0.25">
      <c r="A41" s="69" t="s">
        <v>361</v>
      </c>
      <c r="B41" s="155" t="s">
        <v>736</v>
      </c>
      <c r="C41" s="84">
        <v>4.4400000000000004</v>
      </c>
      <c r="D41" s="84"/>
      <c r="E41" s="265"/>
    </row>
    <row r="42" spans="1:5" ht="31.5" x14ac:dyDescent="0.25">
      <c r="A42" s="69" t="s">
        <v>505</v>
      </c>
      <c r="B42" s="155" t="s">
        <v>935</v>
      </c>
      <c r="C42" s="114">
        <v>9.5399999999999991</v>
      </c>
      <c r="D42" s="114"/>
      <c r="E42" s="265"/>
    </row>
    <row r="43" spans="1:5" ht="31.5" x14ac:dyDescent="0.25">
      <c r="A43" s="69" t="s">
        <v>506</v>
      </c>
      <c r="B43" s="155" t="s">
        <v>936</v>
      </c>
      <c r="C43" s="114">
        <v>7.07</v>
      </c>
      <c r="D43" s="114"/>
      <c r="E43" s="265"/>
    </row>
    <row r="44" spans="1:5" ht="18.75" x14ac:dyDescent="0.25">
      <c r="A44" s="353"/>
      <c r="B44" s="354"/>
      <c r="C44" s="355"/>
      <c r="D44" s="355"/>
      <c r="E44" s="265"/>
    </row>
    <row r="46" spans="1:5" ht="15.75" x14ac:dyDescent="0.25">
      <c r="B46" s="44" t="s">
        <v>728</v>
      </c>
    </row>
  </sheetData>
  <mergeCells count="9">
    <mergeCell ref="A7:C7"/>
    <mergeCell ref="B29:C29"/>
    <mergeCell ref="B39:C39"/>
    <mergeCell ref="A8:C8"/>
    <mergeCell ref="B32:C32"/>
    <mergeCell ref="B13:C13"/>
    <mergeCell ref="B18:C18"/>
    <mergeCell ref="B25:C25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  <pageSetUpPr fitToPage="1"/>
  </sheetPr>
  <dimension ref="A1:D16"/>
  <sheetViews>
    <sheetView view="pageBreakPreview" zoomScale="87" zoomScaleNormal="100" zoomScaleSheetLayoutView="87" workbookViewId="0">
      <selection activeCell="D12" sqref="D12"/>
    </sheetView>
  </sheetViews>
  <sheetFormatPr defaultColWidth="9.140625" defaultRowHeight="18.75" x14ac:dyDescent="0.3"/>
  <cols>
    <col min="1" max="1" width="7.7109375" style="58" customWidth="1"/>
    <col min="2" max="2" width="51" style="58" customWidth="1"/>
    <col min="3" max="3" width="29.42578125" style="58" customWidth="1"/>
    <col min="4" max="4" width="25.7109375" style="58" customWidth="1"/>
    <col min="5" max="16384" width="9.140625" style="58"/>
  </cols>
  <sheetData>
    <row r="1" spans="1:4" x14ac:dyDescent="0.3">
      <c r="D1" s="59" t="s">
        <v>0</v>
      </c>
    </row>
    <row r="2" spans="1:4" x14ac:dyDescent="0.3">
      <c r="D2" s="59" t="s">
        <v>33</v>
      </c>
    </row>
    <row r="3" spans="1:4" x14ac:dyDescent="0.3">
      <c r="D3" s="59" t="s">
        <v>1</v>
      </c>
    </row>
    <row r="4" spans="1:4" x14ac:dyDescent="0.3">
      <c r="D4" s="59" t="s">
        <v>551</v>
      </c>
    </row>
    <row r="5" spans="1:4" x14ac:dyDescent="0.3">
      <c r="D5" s="158" t="s">
        <v>1034</v>
      </c>
    </row>
    <row r="7" spans="1:4" x14ac:dyDescent="0.3">
      <c r="A7" s="616" t="s">
        <v>2</v>
      </c>
      <c r="B7" s="616"/>
      <c r="C7" s="616"/>
      <c r="D7" s="594"/>
    </row>
    <row r="8" spans="1:4" ht="27.75" customHeight="1" x14ac:dyDescent="0.3">
      <c r="A8" s="542" t="s">
        <v>1037</v>
      </c>
      <c r="B8" s="542"/>
      <c r="C8" s="542"/>
      <c r="D8" s="594"/>
    </row>
    <row r="10" spans="1:4" ht="37.5" x14ac:dyDescent="0.3">
      <c r="A10" s="60" t="s">
        <v>5</v>
      </c>
      <c r="B10" s="61" t="s">
        <v>337</v>
      </c>
      <c r="C10" s="62" t="s">
        <v>342</v>
      </c>
      <c r="D10" s="35" t="s">
        <v>403</v>
      </c>
    </row>
    <row r="11" spans="1:4" x14ac:dyDescent="0.3">
      <c r="A11" s="60">
        <v>1</v>
      </c>
      <c r="B11" s="63">
        <v>2</v>
      </c>
      <c r="C11" s="64">
        <v>3</v>
      </c>
      <c r="D11" s="65">
        <v>4</v>
      </c>
    </row>
    <row r="12" spans="1:4" ht="37.5" x14ac:dyDescent="0.3">
      <c r="A12" s="65">
        <v>1</v>
      </c>
      <c r="B12" s="66" t="s">
        <v>338</v>
      </c>
      <c r="C12" s="65" t="s">
        <v>340</v>
      </c>
      <c r="D12" s="341">
        <v>0.67</v>
      </c>
    </row>
    <row r="13" spans="1:4" ht="37.5" x14ac:dyDescent="0.3">
      <c r="A13" s="65">
        <v>2</v>
      </c>
      <c r="B13" s="66" t="s">
        <v>339</v>
      </c>
      <c r="C13" s="65" t="s">
        <v>341</v>
      </c>
      <c r="D13" s="341">
        <v>1.18</v>
      </c>
    </row>
    <row r="16" spans="1:4" x14ac:dyDescent="0.3">
      <c r="B16" s="58" t="s">
        <v>35</v>
      </c>
      <c r="D16" s="58" t="s">
        <v>688</v>
      </c>
    </row>
  </sheetData>
  <mergeCells count="2">
    <mergeCell ref="A8:D8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  <pageSetUpPr fitToPage="1"/>
  </sheetPr>
  <dimension ref="A1:E14"/>
  <sheetViews>
    <sheetView view="pageBreakPreview" zoomScale="82" zoomScaleNormal="100" zoomScaleSheetLayoutView="82" workbookViewId="0">
      <selection activeCell="F12" sqref="F12"/>
    </sheetView>
  </sheetViews>
  <sheetFormatPr defaultColWidth="9.140625" defaultRowHeight="18.75" x14ac:dyDescent="0.3"/>
  <cols>
    <col min="1" max="1" width="6.5703125" style="58" customWidth="1"/>
    <col min="2" max="2" width="47.140625" style="58" customWidth="1"/>
    <col min="3" max="3" width="22.140625" style="58" customWidth="1"/>
    <col min="4" max="4" width="22.140625" style="149" customWidth="1"/>
    <col min="5" max="5" width="18.42578125" style="58" customWidth="1"/>
    <col min="6" max="16384" width="9.140625" style="58"/>
  </cols>
  <sheetData>
    <row r="1" spans="1:5" x14ac:dyDescent="0.3">
      <c r="A1" s="89"/>
      <c r="B1" s="89"/>
      <c r="C1" s="89"/>
      <c r="D1" s="145"/>
      <c r="E1" s="90" t="s">
        <v>0</v>
      </c>
    </row>
    <row r="2" spans="1:5" x14ac:dyDescent="0.3">
      <c r="A2" s="89"/>
      <c r="B2" s="89"/>
      <c r="C2" s="89"/>
      <c r="D2" s="145"/>
      <c r="E2" s="90" t="s">
        <v>33</v>
      </c>
    </row>
    <row r="3" spans="1:5" x14ac:dyDescent="0.3">
      <c r="A3" s="89"/>
      <c r="B3" s="89"/>
      <c r="C3" s="89"/>
      <c r="D3" s="145"/>
      <c r="E3" s="90" t="s">
        <v>1</v>
      </c>
    </row>
    <row r="4" spans="1:5" x14ac:dyDescent="0.3">
      <c r="A4" s="89"/>
      <c r="B4" s="89"/>
      <c r="C4" s="89"/>
      <c r="D4" s="145"/>
      <c r="E4" s="90" t="s">
        <v>551</v>
      </c>
    </row>
    <row r="5" spans="1:5" x14ac:dyDescent="0.3">
      <c r="A5" s="89"/>
      <c r="B5" s="89"/>
      <c r="C5" s="89"/>
      <c r="D5" s="145"/>
      <c r="E5" s="90" t="s">
        <v>1035</v>
      </c>
    </row>
    <row r="6" spans="1:5" x14ac:dyDescent="0.3">
      <c r="A6" s="89"/>
      <c r="B6" s="89"/>
      <c r="C6" s="89"/>
      <c r="D6" s="145"/>
      <c r="E6" s="89"/>
    </row>
    <row r="7" spans="1:5" x14ac:dyDescent="0.3">
      <c r="A7" s="617" t="s">
        <v>2</v>
      </c>
      <c r="B7" s="617"/>
      <c r="C7" s="617"/>
      <c r="D7" s="617"/>
      <c r="E7" s="617"/>
    </row>
    <row r="8" spans="1:5" x14ac:dyDescent="0.3">
      <c r="A8" s="540" t="s">
        <v>1036</v>
      </c>
      <c r="B8" s="540"/>
      <c r="C8" s="540"/>
      <c r="D8" s="540"/>
      <c r="E8" s="540"/>
    </row>
    <row r="9" spans="1:5" ht="114" customHeight="1" x14ac:dyDescent="0.3">
      <c r="A9" s="60" t="s">
        <v>5</v>
      </c>
      <c r="B9" s="61" t="s">
        <v>6</v>
      </c>
      <c r="C9" s="35" t="s">
        <v>401</v>
      </c>
      <c r="D9" s="134" t="s">
        <v>402</v>
      </c>
      <c r="E9" s="98" t="s">
        <v>400</v>
      </c>
    </row>
    <row r="10" spans="1:5" x14ac:dyDescent="0.3">
      <c r="A10" s="91">
        <v>1</v>
      </c>
      <c r="B10" s="92">
        <v>2</v>
      </c>
      <c r="C10" s="119">
        <v>3</v>
      </c>
      <c r="D10" s="146">
        <v>4</v>
      </c>
      <c r="E10" s="120">
        <v>5</v>
      </c>
    </row>
    <row r="11" spans="1:5" ht="56.25" x14ac:dyDescent="0.3">
      <c r="A11" s="93">
        <v>1</v>
      </c>
      <c r="B11" s="94" t="s">
        <v>510</v>
      </c>
      <c r="C11" s="342">
        <v>0</v>
      </c>
      <c r="D11" s="147">
        <v>0.83</v>
      </c>
      <c r="E11" s="121">
        <f>C11+D11</f>
        <v>0.83</v>
      </c>
    </row>
    <row r="12" spans="1:5" ht="75" x14ac:dyDescent="0.3">
      <c r="A12" s="93">
        <v>2</v>
      </c>
      <c r="B12" s="94" t="s">
        <v>509</v>
      </c>
      <c r="C12" s="342">
        <v>0</v>
      </c>
      <c r="D12" s="147">
        <v>5.5</v>
      </c>
      <c r="E12" s="121">
        <f>D12</f>
        <v>5.5</v>
      </c>
    </row>
    <row r="13" spans="1:5" x14ac:dyDescent="0.3">
      <c r="A13" s="95"/>
      <c r="B13" s="95"/>
      <c r="C13" s="95"/>
      <c r="D13" s="148"/>
      <c r="E13" s="95"/>
    </row>
    <row r="14" spans="1:5" x14ac:dyDescent="0.3">
      <c r="A14" s="95"/>
      <c r="B14" s="96" t="s">
        <v>36</v>
      </c>
      <c r="C14" s="95"/>
      <c r="D14" s="148" t="s">
        <v>688</v>
      </c>
    </row>
  </sheetData>
  <mergeCells count="2">
    <mergeCell ref="A7:E7"/>
    <mergeCell ref="A8:E8"/>
  </mergeCells>
  <pageMargins left="0.25" right="0.25" top="0.75" bottom="0.75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54"/>
  <sheetViews>
    <sheetView tabSelected="1" view="pageBreakPreview" zoomScale="60" zoomScaleNormal="100" workbookViewId="0">
      <selection activeCell="C19" sqref="C19"/>
    </sheetView>
  </sheetViews>
  <sheetFormatPr defaultColWidth="9.140625" defaultRowHeight="18.75" x14ac:dyDescent="0.3"/>
  <cols>
    <col min="1" max="1" width="6.5703125" style="58" customWidth="1"/>
    <col min="2" max="2" width="79" style="58" customWidth="1"/>
    <col min="3" max="3" width="20.28515625" style="58" customWidth="1"/>
    <col min="4" max="4" width="22.140625" style="149" customWidth="1"/>
    <col min="5" max="5" width="20" style="58" customWidth="1"/>
    <col min="6" max="16384" width="9.140625" style="58"/>
  </cols>
  <sheetData>
    <row r="1" spans="1:5" x14ac:dyDescent="0.3">
      <c r="A1" s="89"/>
      <c r="B1" s="89"/>
      <c r="D1" s="211"/>
      <c r="E1" s="211" t="s">
        <v>0</v>
      </c>
    </row>
    <row r="2" spans="1:5" x14ac:dyDescent="0.3">
      <c r="A2" s="89"/>
      <c r="B2" s="208"/>
      <c r="C2" s="618" t="s">
        <v>33</v>
      </c>
      <c r="D2" s="618"/>
      <c r="E2" s="618"/>
    </row>
    <row r="3" spans="1:5" x14ac:dyDescent="0.3">
      <c r="A3" s="89"/>
      <c r="B3" s="89"/>
      <c r="D3" s="211"/>
      <c r="E3" s="211" t="s">
        <v>1</v>
      </c>
    </row>
    <row r="4" spans="1:5" x14ac:dyDescent="0.3">
      <c r="A4" s="89"/>
      <c r="B4" s="89"/>
      <c r="D4" s="211"/>
      <c r="E4" s="211" t="s">
        <v>551</v>
      </c>
    </row>
    <row r="5" spans="1:5" x14ac:dyDescent="0.3">
      <c r="A5" s="89"/>
      <c r="B5" s="89"/>
      <c r="D5" s="211"/>
      <c r="E5" s="211" t="s">
        <v>1169</v>
      </c>
    </row>
    <row r="6" spans="1:5" x14ac:dyDescent="0.3">
      <c r="A6" s="89"/>
      <c r="B6" s="89"/>
      <c r="C6" s="89"/>
      <c r="D6" s="145"/>
      <c r="E6" s="89"/>
    </row>
    <row r="7" spans="1:5" x14ac:dyDescent="0.3">
      <c r="A7" s="539" t="s">
        <v>2</v>
      </c>
      <c r="B7" s="539"/>
      <c r="C7" s="539"/>
      <c r="D7" s="539"/>
      <c r="E7" s="539"/>
    </row>
    <row r="8" spans="1:5" ht="26.25" customHeight="1" x14ac:dyDescent="0.3">
      <c r="A8" s="540" t="s">
        <v>1171</v>
      </c>
      <c r="B8" s="540"/>
      <c r="C8" s="540"/>
      <c r="D8" s="540"/>
      <c r="E8" s="540"/>
    </row>
    <row r="9" spans="1:5" ht="114" customHeight="1" x14ac:dyDescent="0.3">
      <c r="A9" s="60" t="s">
        <v>5</v>
      </c>
      <c r="B9" s="61" t="s">
        <v>6</v>
      </c>
      <c r="C9" s="62" t="s">
        <v>401</v>
      </c>
      <c r="D9" s="159" t="s">
        <v>402</v>
      </c>
      <c r="E9" s="160" t="s">
        <v>400</v>
      </c>
    </row>
    <row r="10" spans="1:5" x14ac:dyDescent="0.3">
      <c r="A10" s="91">
        <v>1</v>
      </c>
      <c r="B10" s="91">
        <v>2</v>
      </c>
      <c r="C10" s="119">
        <v>3</v>
      </c>
      <c r="D10" s="146">
        <v>4</v>
      </c>
      <c r="E10" s="120">
        <v>5</v>
      </c>
    </row>
    <row r="11" spans="1:5" x14ac:dyDescent="0.3">
      <c r="A11" s="627" t="s">
        <v>544</v>
      </c>
      <c r="B11" s="628"/>
      <c r="C11" s="628"/>
      <c r="D11" s="628"/>
      <c r="E11" s="629"/>
    </row>
    <row r="12" spans="1:5" x14ac:dyDescent="0.3">
      <c r="A12" s="93">
        <v>1</v>
      </c>
      <c r="B12" s="66" t="s">
        <v>515</v>
      </c>
      <c r="C12" s="164">
        <v>2.0499999999999998</v>
      </c>
      <c r="D12" s="165">
        <v>3.04</v>
      </c>
      <c r="E12" s="166">
        <f>D12+C12</f>
        <v>5.09</v>
      </c>
    </row>
    <row r="13" spans="1:5" x14ac:dyDescent="0.3">
      <c r="A13" s="93">
        <v>2</v>
      </c>
      <c r="B13" s="66" t="s">
        <v>516</v>
      </c>
      <c r="C13" s="164">
        <v>7.39</v>
      </c>
      <c r="D13" s="165">
        <v>3.04</v>
      </c>
      <c r="E13" s="166">
        <f t="shared" ref="E13:E49" si="0">D13+C13</f>
        <v>10.43</v>
      </c>
    </row>
    <row r="14" spans="1:5" x14ac:dyDescent="0.3">
      <c r="A14" s="93">
        <v>3</v>
      </c>
      <c r="B14" s="66" t="s">
        <v>517</v>
      </c>
      <c r="C14" s="166">
        <v>2.59</v>
      </c>
      <c r="D14" s="165">
        <v>3.04</v>
      </c>
      <c r="E14" s="166">
        <f t="shared" si="0"/>
        <v>5.63</v>
      </c>
    </row>
    <row r="15" spans="1:5" x14ac:dyDescent="0.3">
      <c r="A15" s="93">
        <v>4</v>
      </c>
      <c r="B15" s="66" t="s">
        <v>518</v>
      </c>
      <c r="C15" s="185">
        <v>17.87</v>
      </c>
      <c r="D15" s="163">
        <v>17.93</v>
      </c>
      <c r="E15" s="166">
        <f t="shared" si="0"/>
        <v>35.799999999999997</v>
      </c>
    </row>
    <row r="16" spans="1:5" x14ac:dyDescent="0.3">
      <c r="A16" s="93">
        <v>5</v>
      </c>
      <c r="B16" s="66" t="s">
        <v>519</v>
      </c>
      <c r="C16" s="185">
        <v>1.06</v>
      </c>
      <c r="D16" s="163">
        <v>1.01</v>
      </c>
      <c r="E16" s="166">
        <f t="shared" si="0"/>
        <v>2.0700000000000003</v>
      </c>
    </row>
    <row r="17" spans="1:5" x14ac:dyDescent="0.3">
      <c r="A17" s="93">
        <v>6</v>
      </c>
      <c r="B17" s="66" t="s">
        <v>520</v>
      </c>
      <c r="C17" s="185">
        <v>0.3</v>
      </c>
      <c r="D17" s="163">
        <v>1.01</v>
      </c>
      <c r="E17" s="166">
        <f t="shared" si="0"/>
        <v>1.31</v>
      </c>
    </row>
    <row r="18" spans="1:5" x14ac:dyDescent="0.3">
      <c r="A18" s="93">
        <v>7</v>
      </c>
      <c r="B18" s="66" t="s">
        <v>521</v>
      </c>
      <c r="C18" s="185">
        <v>6.81</v>
      </c>
      <c r="D18" s="163">
        <v>10.28</v>
      </c>
      <c r="E18" s="166">
        <f t="shared" si="0"/>
        <v>17.09</v>
      </c>
    </row>
    <row r="19" spans="1:5" x14ac:dyDescent="0.3">
      <c r="A19" s="93">
        <v>8</v>
      </c>
      <c r="B19" s="66" t="s">
        <v>522</v>
      </c>
      <c r="C19" s="185">
        <v>2.84</v>
      </c>
      <c r="D19" s="163">
        <v>2.0299999999999998</v>
      </c>
      <c r="E19" s="166">
        <f t="shared" si="0"/>
        <v>4.8699999999999992</v>
      </c>
    </row>
    <row r="20" spans="1:5" x14ac:dyDescent="0.3">
      <c r="A20" s="93">
        <v>9</v>
      </c>
      <c r="B20" s="66" t="s">
        <v>1040</v>
      </c>
      <c r="C20" s="185"/>
      <c r="D20" s="163">
        <v>2.0299999999999998</v>
      </c>
      <c r="E20" s="166">
        <f t="shared" si="0"/>
        <v>2.0299999999999998</v>
      </c>
    </row>
    <row r="21" spans="1:5" x14ac:dyDescent="0.3">
      <c r="A21" s="93">
        <v>10</v>
      </c>
      <c r="B21" s="66" t="s">
        <v>1041</v>
      </c>
      <c r="C21" s="185"/>
      <c r="D21" s="163">
        <v>0.61</v>
      </c>
      <c r="E21" s="166">
        <f t="shared" si="0"/>
        <v>0.61</v>
      </c>
    </row>
    <row r="22" spans="1:5" x14ac:dyDescent="0.3">
      <c r="A22" s="93">
        <v>11</v>
      </c>
      <c r="B22" s="66" t="s">
        <v>1042</v>
      </c>
      <c r="C22" s="185">
        <v>1.06</v>
      </c>
      <c r="D22" s="163">
        <v>1.01</v>
      </c>
      <c r="E22" s="166">
        <f t="shared" si="0"/>
        <v>2.0700000000000003</v>
      </c>
    </row>
    <row r="23" spans="1:5" x14ac:dyDescent="0.3">
      <c r="A23" s="630" t="s">
        <v>523</v>
      </c>
      <c r="B23" s="631"/>
      <c r="C23" s="631"/>
      <c r="D23" s="631"/>
      <c r="E23" s="632"/>
    </row>
    <row r="24" spans="1:5" x14ac:dyDescent="0.3">
      <c r="A24" s="186">
        <v>12</v>
      </c>
      <c r="B24" s="187" t="s">
        <v>524</v>
      </c>
      <c r="C24" s="185">
        <v>2.09</v>
      </c>
      <c r="D24" s="185">
        <v>7.89</v>
      </c>
      <c r="E24" s="166">
        <f t="shared" si="0"/>
        <v>9.98</v>
      </c>
    </row>
    <row r="25" spans="1:5" x14ac:dyDescent="0.3">
      <c r="A25" s="186">
        <v>13</v>
      </c>
      <c r="B25" s="187" t="s">
        <v>525</v>
      </c>
      <c r="C25" s="185">
        <v>2.54</v>
      </c>
      <c r="D25" s="185">
        <v>11.83</v>
      </c>
      <c r="E25" s="166">
        <f t="shared" si="0"/>
        <v>14.370000000000001</v>
      </c>
    </row>
    <row r="26" spans="1:5" x14ac:dyDescent="0.3">
      <c r="A26" s="186">
        <v>14</v>
      </c>
      <c r="B26" s="187" t="s">
        <v>526</v>
      </c>
      <c r="C26" s="185"/>
      <c r="D26" s="185">
        <v>7.89</v>
      </c>
      <c r="E26" s="166">
        <f t="shared" si="0"/>
        <v>7.89</v>
      </c>
    </row>
    <row r="27" spans="1:5" x14ac:dyDescent="0.3">
      <c r="A27" s="633" t="s">
        <v>545</v>
      </c>
      <c r="B27" s="634"/>
      <c r="C27" s="634"/>
      <c r="D27" s="634"/>
      <c r="E27" s="635"/>
    </row>
    <row r="28" spans="1:5" x14ac:dyDescent="0.3">
      <c r="A28" s="186">
        <v>15</v>
      </c>
      <c r="B28" s="187" t="s">
        <v>527</v>
      </c>
      <c r="C28" s="185">
        <v>0.85</v>
      </c>
      <c r="D28" s="185">
        <v>2.0299999999999998</v>
      </c>
      <c r="E28" s="166">
        <f t="shared" si="0"/>
        <v>2.88</v>
      </c>
    </row>
    <row r="29" spans="1:5" x14ac:dyDescent="0.3">
      <c r="A29" s="186">
        <v>16</v>
      </c>
      <c r="B29" s="187" t="s">
        <v>528</v>
      </c>
      <c r="C29" s="185"/>
      <c r="D29" s="185">
        <v>3.04</v>
      </c>
      <c r="E29" s="166">
        <f t="shared" si="0"/>
        <v>3.04</v>
      </c>
    </row>
    <row r="30" spans="1:5" x14ac:dyDescent="0.3">
      <c r="A30" s="186">
        <v>17</v>
      </c>
      <c r="B30" s="187" t="s">
        <v>529</v>
      </c>
      <c r="C30" s="185"/>
      <c r="D30" s="185">
        <v>3.04</v>
      </c>
      <c r="E30" s="166">
        <f t="shared" si="0"/>
        <v>3.04</v>
      </c>
    </row>
    <row r="31" spans="1:5" x14ac:dyDescent="0.3">
      <c r="A31" s="186">
        <v>18</v>
      </c>
      <c r="B31" s="187" t="s">
        <v>535</v>
      </c>
      <c r="C31" s="185"/>
      <c r="D31" s="185">
        <v>2.0299999999999998</v>
      </c>
      <c r="E31" s="166">
        <f t="shared" si="0"/>
        <v>2.0299999999999998</v>
      </c>
    </row>
    <row r="32" spans="1:5" x14ac:dyDescent="0.3">
      <c r="A32" s="186">
        <v>19</v>
      </c>
      <c r="B32" s="187" t="s">
        <v>530</v>
      </c>
      <c r="C32" s="185">
        <v>0.76</v>
      </c>
      <c r="D32" s="185">
        <v>3.19</v>
      </c>
      <c r="E32" s="166">
        <f t="shared" si="0"/>
        <v>3.95</v>
      </c>
    </row>
    <row r="33" spans="1:5" x14ac:dyDescent="0.3">
      <c r="A33" s="186">
        <v>20</v>
      </c>
      <c r="B33" s="187" t="s">
        <v>531</v>
      </c>
      <c r="C33" s="185">
        <v>0.76</v>
      </c>
      <c r="D33" s="185">
        <v>4.24</v>
      </c>
      <c r="E33" s="166">
        <f t="shared" si="0"/>
        <v>5</v>
      </c>
    </row>
    <row r="34" spans="1:5" x14ac:dyDescent="0.3">
      <c r="A34" s="186">
        <v>21</v>
      </c>
      <c r="B34" s="188" t="s">
        <v>532</v>
      </c>
      <c r="C34" s="185">
        <v>0.04</v>
      </c>
      <c r="D34" s="185">
        <v>2.0299999999999998</v>
      </c>
      <c r="E34" s="166">
        <f t="shared" si="0"/>
        <v>2.0699999999999998</v>
      </c>
    </row>
    <row r="35" spans="1:5" x14ac:dyDescent="0.3">
      <c r="A35" s="186">
        <v>22</v>
      </c>
      <c r="B35" s="188" t="s">
        <v>536</v>
      </c>
      <c r="C35" s="185">
        <v>0.18</v>
      </c>
      <c r="D35" s="185">
        <v>4.07</v>
      </c>
      <c r="E35" s="166">
        <f t="shared" si="0"/>
        <v>4.25</v>
      </c>
    </row>
    <row r="36" spans="1:5" x14ac:dyDescent="0.3">
      <c r="A36" s="186">
        <v>23</v>
      </c>
      <c r="B36" s="188" t="s">
        <v>537</v>
      </c>
      <c r="C36" s="185"/>
      <c r="D36" s="185">
        <v>1.42</v>
      </c>
      <c r="E36" s="166">
        <f t="shared" si="0"/>
        <v>1.42</v>
      </c>
    </row>
    <row r="37" spans="1:5" x14ac:dyDescent="0.3">
      <c r="A37" s="186">
        <v>24</v>
      </c>
      <c r="B37" s="188" t="s">
        <v>533</v>
      </c>
      <c r="C37" s="185">
        <v>1.91</v>
      </c>
      <c r="D37" s="185">
        <v>2.0299999999999998</v>
      </c>
      <c r="E37" s="166">
        <f t="shared" si="0"/>
        <v>3.9399999999999995</v>
      </c>
    </row>
    <row r="38" spans="1:5" x14ac:dyDescent="0.3">
      <c r="A38" s="186">
        <v>25</v>
      </c>
      <c r="B38" s="188" t="s">
        <v>534</v>
      </c>
      <c r="C38" s="185">
        <v>2.37</v>
      </c>
      <c r="D38" s="185">
        <v>4.07</v>
      </c>
      <c r="E38" s="166">
        <f t="shared" si="0"/>
        <v>6.44</v>
      </c>
    </row>
    <row r="39" spans="1:5" x14ac:dyDescent="0.3">
      <c r="A39" s="425">
        <v>26</v>
      </c>
      <c r="B39" s="426" t="s">
        <v>1043</v>
      </c>
      <c r="C39" s="424"/>
      <c r="D39" s="424">
        <v>1.42</v>
      </c>
      <c r="E39" s="166">
        <f t="shared" si="0"/>
        <v>1.42</v>
      </c>
    </row>
    <row r="40" spans="1:5" x14ac:dyDescent="0.3">
      <c r="A40" s="633" t="s">
        <v>546</v>
      </c>
      <c r="B40" s="634"/>
      <c r="C40" s="634"/>
      <c r="D40" s="634"/>
      <c r="E40" s="635"/>
    </row>
    <row r="41" spans="1:5" x14ac:dyDescent="0.3">
      <c r="A41" s="93">
        <v>27</v>
      </c>
      <c r="B41" s="161" t="s">
        <v>538</v>
      </c>
      <c r="C41" s="162"/>
      <c r="D41" s="163">
        <v>3.98</v>
      </c>
      <c r="E41" s="166">
        <f t="shared" si="0"/>
        <v>3.98</v>
      </c>
    </row>
    <row r="42" spans="1:5" x14ac:dyDescent="0.3">
      <c r="A42" s="93">
        <v>28</v>
      </c>
      <c r="B42" s="161" t="s">
        <v>539</v>
      </c>
      <c r="C42" s="162"/>
      <c r="D42" s="163">
        <v>5.95</v>
      </c>
      <c r="E42" s="162">
        <f t="shared" si="0"/>
        <v>5.95</v>
      </c>
    </row>
    <row r="43" spans="1:5" x14ac:dyDescent="0.3">
      <c r="A43" s="619" t="s">
        <v>547</v>
      </c>
      <c r="B43" s="620"/>
      <c r="C43" s="620"/>
      <c r="D43" s="620"/>
      <c r="E43" s="621"/>
    </row>
    <row r="44" spans="1:5" ht="37.5" x14ac:dyDescent="0.3">
      <c r="A44" s="93">
        <v>29</v>
      </c>
      <c r="B44" s="168" t="s">
        <v>1045</v>
      </c>
      <c r="C44" s="162"/>
      <c r="D44" s="165">
        <v>3.04</v>
      </c>
      <c r="E44" s="167">
        <f t="shared" si="0"/>
        <v>3.04</v>
      </c>
    </row>
    <row r="45" spans="1:5" ht="37.5" x14ac:dyDescent="0.3">
      <c r="A45" s="423">
        <v>30</v>
      </c>
      <c r="B45" s="168" t="s">
        <v>1046</v>
      </c>
      <c r="C45" s="162"/>
      <c r="D45" s="165">
        <v>5.08</v>
      </c>
      <c r="E45" s="167">
        <f t="shared" si="0"/>
        <v>5.08</v>
      </c>
    </row>
    <row r="46" spans="1:5" x14ac:dyDescent="0.3">
      <c r="A46" s="619" t="s">
        <v>549</v>
      </c>
      <c r="B46" s="622"/>
      <c r="C46" s="622"/>
      <c r="D46" s="622"/>
      <c r="E46" s="623"/>
    </row>
    <row r="47" spans="1:5" x14ac:dyDescent="0.3">
      <c r="A47" s="423">
        <v>31</v>
      </c>
      <c r="B47" s="94" t="s">
        <v>1044</v>
      </c>
      <c r="C47" s="427"/>
      <c r="D47" s="93">
        <v>3.94</v>
      </c>
      <c r="E47" s="167">
        <f t="shared" si="0"/>
        <v>3.94</v>
      </c>
    </row>
    <row r="48" spans="1:5" ht="37.5" x14ac:dyDescent="0.3">
      <c r="A48" s="93">
        <v>32</v>
      </c>
      <c r="B48" s="94" t="s">
        <v>548</v>
      </c>
      <c r="C48" s="93"/>
      <c r="D48" s="169">
        <v>1.1399999999999999</v>
      </c>
      <c r="E48" s="167">
        <f t="shared" si="0"/>
        <v>1.1399999999999999</v>
      </c>
    </row>
    <row r="49" spans="1:5" x14ac:dyDescent="0.3">
      <c r="A49" s="93">
        <v>33</v>
      </c>
      <c r="B49" s="168" t="s">
        <v>540</v>
      </c>
      <c r="C49" s="162"/>
      <c r="D49" s="165">
        <v>2.77</v>
      </c>
      <c r="E49" s="167">
        <f t="shared" si="0"/>
        <v>2.77</v>
      </c>
    </row>
    <row r="50" spans="1:5" x14ac:dyDescent="0.3">
      <c r="A50" s="624" t="s">
        <v>556</v>
      </c>
      <c r="B50" s="625"/>
      <c r="C50" s="625"/>
      <c r="D50" s="625"/>
      <c r="E50" s="626"/>
    </row>
    <row r="51" spans="1:5" x14ac:dyDescent="0.3">
      <c r="A51" s="181">
        <v>34</v>
      </c>
      <c r="B51" s="180" t="s">
        <v>557</v>
      </c>
      <c r="C51" s="179"/>
      <c r="D51" s="182">
        <v>7.46</v>
      </c>
      <c r="E51" s="183">
        <f>D51+C51</f>
        <v>7.46</v>
      </c>
    </row>
    <row r="54" spans="1:5" x14ac:dyDescent="0.3">
      <c r="A54" s="58" t="s">
        <v>35</v>
      </c>
      <c r="E54" s="58" t="s">
        <v>688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J17" sqref="J17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16"/>
      <c r="B1" s="416"/>
      <c r="C1" s="416"/>
      <c r="D1" s="414"/>
      <c r="E1" s="172" t="s">
        <v>0</v>
      </c>
    </row>
    <row r="2" spans="1:5" ht="17.25" customHeight="1" x14ac:dyDescent="0.25">
      <c r="A2" s="416"/>
      <c r="B2" s="416"/>
      <c r="C2" s="414"/>
      <c r="D2" s="414"/>
      <c r="E2" s="172" t="s">
        <v>1030</v>
      </c>
    </row>
    <row r="3" spans="1:5" ht="35.25" customHeight="1" x14ac:dyDescent="0.25">
      <c r="A3" s="416"/>
      <c r="B3" s="416"/>
      <c r="C3" s="416"/>
      <c r="D3" s="414"/>
      <c r="E3" s="172" t="s">
        <v>1</v>
      </c>
    </row>
    <row r="4" spans="1:5" ht="15.75" x14ac:dyDescent="0.25">
      <c r="A4" s="416"/>
      <c r="B4" s="416"/>
      <c r="C4" s="416"/>
      <c r="D4" s="414"/>
      <c r="E4" s="172" t="s">
        <v>552</v>
      </c>
    </row>
    <row r="5" spans="1:5" x14ac:dyDescent="0.25">
      <c r="A5" s="416"/>
      <c r="B5" s="416"/>
      <c r="C5" s="416"/>
      <c r="D5" s="414"/>
      <c r="E5" s="173" t="s">
        <v>1159</v>
      </c>
    </row>
    <row r="6" spans="1:5" x14ac:dyDescent="0.25">
      <c r="A6" s="416"/>
      <c r="B6" s="416"/>
      <c r="C6" s="416"/>
      <c r="D6" s="416"/>
      <c r="E6" s="416"/>
    </row>
    <row r="7" spans="1:5" x14ac:dyDescent="0.25">
      <c r="A7" s="497" t="s">
        <v>2</v>
      </c>
      <c r="B7" s="497"/>
      <c r="C7" s="497"/>
      <c r="D7" s="497"/>
      <c r="E7" s="497"/>
    </row>
    <row r="8" spans="1:5" ht="28.5" customHeight="1" x14ac:dyDescent="0.25">
      <c r="A8" s="498" t="s">
        <v>1160</v>
      </c>
      <c r="B8" s="498"/>
      <c r="C8" s="498"/>
      <c r="D8" s="498"/>
      <c r="E8" s="498"/>
    </row>
    <row r="10" spans="1:5" ht="77.25" customHeight="1" x14ac:dyDescent="0.25">
      <c r="A10" s="60" t="s">
        <v>5</v>
      </c>
      <c r="B10" s="61" t="s">
        <v>6</v>
      </c>
      <c r="C10" s="62" t="s">
        <v>401</v>
      </c>
      <c r="D10" s="62" t="s">
        <v>997</v>
      </c>
      <c r="E10" s="62" t="s">
        <v>638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x14ac:dyDescent="0.25">
      <c r="A12" s="1">
        <v>1</v>
      </c>
      <c r="B12" s="77" t="s">
        <v>1010</v>
      </c>
      <c r="C12" s="57"/>
      <c r="D12" s="57"/>
      <c r="E12" s="57"/>
    </row>
    <row r="13" spans="1:5" ht="36" customHeight="1" x14ac:dyDescent="0.25">
      <c r="A13" s="419" t="s">
        <v>145</v>
      </c>
      <c r="B13" s="78" t="s">
        <v>1012</v>
      </c>
      <c r="C13" s="41">
        <v>0.95</v>
      </c>
      <c r="D13" s="413">
        <v>31.6</v>
      </c>
      <c r="E13" s="413">
        <f t="shared" ref="E13:E22" si="0">C13+D13</f>
        <v>32.550000000000004</v>
      </c>
    </row>
    <row r="14" spans="1:5" ht="30" x14ac:dyDescent="0.25">
      <c r="A14" s="419" t="s">
        <v>367</v>
      </c>
      <c r="B14" s="78" t="s">
        <v>1013</v>
      </c>
      <c r="C14" s="41">
        <v>0.95</v>
      </c>
      <c r="D14" s="41">
        <v>35.49</v>
      </c>
      <c r="E14" s="413">
        <f t="shared" si="0"/>
        <v>36.440000000000005</v>
      </c>
    </row>
    <row r="15" spans="1:5" ht="30" x14ac:dyDescent="0.25">
      <c r="A15" s="419" t="s">
        <v>368</v>
      </c>
      <c r="B15" s="78" t="s">
        <v>1029</v>
      </c>
      <c r="C15" s="41">
        <v>3.15</v>
      </c>
      <c r="D15" s="41">
        <v>35.49</v>
      </c>
      <c r="E15" s="413">
        <f t="shared" si="0"/>
        <v>38.64</v>
      </c>
    </row>
    <row r="16" spans="1:5" ht="30" x14ac:dyDescent="0.25">
      <c r="A16" s="419" t="s">
        <v>369</v>
      </c>
      <c r="B16" s="78" t="s">
        <v>1011</v>
      </c>
      <c r="C16" s="41">
        <v>0.95</v>
      </c>
      <c r="D16" s="41">
        <v>39.22</v>
      </c>
      <c r="E16" s="413">
        <f t="shared" si="0"/>
        <v>40.17</v>
      </c>
    </row>
    <row r="17" spans="1:5" ht="30" x14ac:dyDescent="0.25">
      <c r="A17" s="419" t="s">
        <v>370</v>
      </c>
      <c r="B17" s="78" t="s">
        <v>1014</v>
      </c>
      <c r="C17" s="41">
        <v>0.95</v>
      </c>
      <c r="D17" s="41">
        <v>38.880000000000003</v>
      </c>
      <c r="E17" s="413">
        <f t="shared" si="0"/>
        <v>39.830000000000005</v>
      </c>
    </row>
    <row r="18" spans="1:5" ht="30" x14ac:dyDescent="0.25">
      <c r="A18" s="419" t="s">
        <v>371</v>
      </c>
      <c r="B18" s="78" t="s">
        <v>1015</v>
      </c>
      <c r="C18" s="41">
        <v>0.95</v>
      </c>
      <c r="D18" s="41">
        <v>30.96</v>
      </c>
      <c r="E18" s="413">
        <f t="shared" si="0"/>
        <v>31.91</v>
      </c>
    </row>
    <row r="19" spans="1:5" x14ac:dyDescent="0.25">
      <c r="A19" s="419" t="s">
        <v>598</v>
      </c>
      <c r="B19" s="78" t="s">
        <v>1016</v>
      </c>
      <c r="C19" s="41">
        <v>0.95</v>
      </c>
      <c r="D19" s="41">
        <v>31.15</v>
      </c>
      <c r="E19" s="413">
        <f t="shared" si="0"/>
        <v>32.1</v>
      </c>
    </row>
    <row r="20" spans="1:5" x14ac:dyDescent="0.25">
      <c r="A20" s="419" t="s">
        <v>599</v>
      </c>
      <c r="B20" s="78" t="s">
        <v>1017</v>
      </c>
      <c r="C20" s="41">
        <v>0.95</v>
      </c>
      <c r="D20" s="41">
        <v>31.58</v>
      </c>
      <c r="E20" s="413">
        <f t="shared" si="0"/>
        <v>32.53</v>
      </c>
    </row>
    <row r="21" spans="1:5" ht="30" x14ac:dyDescent="0.25">
      <c r="A21" s="419" t="s">
        <v>601</v>
      </c>
      <c r="B21" s="78" t="s">
        <v>1018</v>
      </c>
      <c r="C21" s="41">
        <v>0.95</v>
      </c>
      <c r="D21" s="41">
        <v>35.99</v>
      </c>
      <c r="E21" s="413">
        <f t="shared" si="0"/>
        <v>36.940000000000005</v>
      </c>
    </row>
    <row r="22" spans="1:5" ht="30" x14ac:dyDescent="0.25">
      <c r="A22" s="419" t="s">
        <v>602</v>
      </c>
      <c r="B22" s="78" t="s">
        <v>1019</v>
      </c>
      <c r="C22" s="41">
        <v>0.95</v>
      </c>
      <c r="D22" s="41">
        <v>38.14</v>
      </c>
      <c r="E22" s="413">
        <f t="shared" si="0"/>
        <v>39.090000000000003</v>
      </c>
    </row>
    <row r="23" spans="1:5" x14ac:dyDescent="0.25">
      <c r="A23" s="420" t="s">
        <v>301</v>
      </c>
      <c r="B23" s="422" t="s">
        <v>1020</v>
      </c>
      <c r="C23" s="41"/>
      <c r="D23" s="41"/>
      <c r="E23" s="413"/>
    </row>
    <row r="24" spans="1:5" ht="30" x14ac:dyDescent="0.25">
      <c r="A24" s="419" t="s">
        <v>373</v>
      </c>
      <c r="B24" s="78" t="s">
        <v>1012</v>
      </c>
      <c r="C24" s="41">
        <v>0.95</v>
      </c>
      <c r="D24" s="41">
        <v>18.96</v>
      </c>
      <c r="E24" s="413">
        <f t="shared" ref="E24:E32" si="1">C24+D24</f>
        <v>19.91</v>
      </c>
    </row>
    <row r="25" spans="1:5" ht="30" x14ac:dyDescent="0.25">
      <c r="A25" s="419" t="s">
        <v>374</v>
      </c>
      <c r="B25" s="78" t="s">
        <v>1013</v>
      </c>
      <c r="C25" s="41">
        <v>0.95</v>
      </c>
      <c r="D25" s="41">
        <v>21.29</v>
      </c>
      <c r="E25" s="413">
        <f t="shared" si="1"/>
        <v>22.24</v>
      </c>
    </row>
    <row r="26" spans="1:5" ht="30" x14ac:dyDescent="0.25">
      <c r="A26" s="419" t="s">
        <v>1021</v>
      </c>
      <c r="B26" s="78" t="s">
        <v>1011</v>
      </c>
      <c r="C26" s="41">
        <v>0.95</v>
      </c>
      <c r="D26" s="41">
        <v>23.53</v>
      </c>
      <c r="E26" s="413">
        <f t="shared" si="1"/>
        <v>24.48</v>
      </c>
    </row>
    <row r="27" spans="1:5" ht="30" x14ac:dyDescent="0.25">
      <c r="A27" s="419" t="s">
        <v>1022</v>
      </c>
      <c r="B27" s="78" t="s">
        <v>1014</v>
      </c>
      <c r="C27" s="41">
        <v>0.95</v>
      </c>
      <c r="D27" s="41">
        <v>23.33</v>
      </c>
      <c r="E27" s="413">
        <f t="shared" si="1"/>
        <v>24.279999999999998</v>
      </c>
    </row>
    <row r="28" spans="1:5" ht="30" x14ac:dyDescent="0.25">
      <c r="A28" s="419" t="s">
        <v>1023</v>
      </c>
      <c r="B28" s="78" t="s">
        <v>1015</v>
      </c>
      <c r="C28" s="41">
        <v>0.95</v>
      </c>
      <c r="D28" s="41">
        <v>18.57</v>
      </c>
      <c r="E28" s="413">
        <f t="shared" si="1"/>
        <v>19.52</v>
      </c>
    </row>
    <row r="29" spans="1:5" x14ac:dyDescent="0.25">
      <c r="A29" s="419" t="s">
        <v>1024</v>
      </c>
      <c r="B29" s="78" t="s">
        <v>1016</v>
      </c>
      <c r="C29" s="41">
        <v>0.95</v>
      </c>
      <c r="D29" s="41">
        <v>18.690000000000001</v>
      </c>
      <c r="E29" s="413">
        <f t="shared" si="1"/>
        <v>19.64</v>
      </c>
    </row>
    <row r="30" spans="1:5" x14ac:dyDescent="0.25">
      <c r="A30" s="419" t="s">
        <v>1025</v>
      </c>
      <c r="B30" s="78" t="s">
        <v>1017</v>
      </c>
      <c r="C30" s="41">
        <v>0.95</v>
      </c>
      <c r="D30" s="41">
        <v>18.95</v>
      </c>
      <c r="E30" s="413">
        <f t="shared" si="1"/>
        <v>19.899999999999999</v>
      </c>
    </row>
    <row r="31" spans="1:5" ht="30" x14ac:dyDescent="0.25">
      <c r="A31" s="419" t="s">
        <v>1026</v>
      </c>
      <c r="B31" s="78" t="s">
        <v>1018</v>
      </c>
      <c r="C31" s="41">
        <v>0.95</v>
      </c>
      <c r="D31" s="41">
        <v>21.59</v>
      </c>
      <c r="E31" s="413">
        <f t="shared" si="1"/>
        <v>22.54</v>
      </c>
    </row>
    <row r="32" spans="1:5" ht="30" x14ac:dyDescent="0.25">
      <c r="A32" s="419" t="s">
        <v>1027</v>
      </c>
      <c r="B32" s="78" t="s">
        <v>1019</v>
      </c>
      <c r="C32" s="41">
        <v>0.95</v>
      </c>
      <c r="D32" s="41">
        <v>22.89</v>
      </c>
      <c r="E32" s="413">
        <f t="shared" si="1"/>
        <v>23.84</v>
      </c>
    </row>
    <row r="33" spans="1:5" x14ac:dyDescent="0.25">
      <c r="A33" s="420"/>
      <c r="B33" s="421"/>
      <c r="C33" s="245"/>
      <c r="D33" s="245"/>
      <c r="E33" s="245"/>
    </row>
    <row r="34" spans="1:5" ht="15.75" x14ac:dyDescent="0.25">
      <c r="B34" s="6" t="s">
        <v>36</v>
      </c>
      <c r="D34" s="4" t="s">
        <v>690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16"/>
  <sheetViews>
    <sheetView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ht="15.75" x14ac:dyDescent="0.25">
      <c r="C1" s="209"/>
      <c r="D1" s="210"/>
      <c r="E1" s="210" t="s">
        <v>0</v>
      </c>
    </row>
    <row r="2" spans="1:5" ht="15.75" x14ac:dyDescent="0.25">
      <c r="C2" s="636" t="s">
        <v>33</v>
      </c>
      <c r="D2" s="636"/>
      <c r="E2" s="636"/>
    </row>
    <row r="3" spans="1:5" ht="15.75" x14ac:dyDescent="0.25">
      <c r="C3" s="209"/>
      <c r="D3" s="210"/>
      <c r="E3" s="210" t="s">
        <v>1</v>
      </c>
    </row>
    <row r="4" spans="1:5" ht="15.75" x14ac:dyDescent="0.25">
      <c r="C4" s="209"/>
      <c r="D4" s="210"/>
      <c r="E4" s="210" t="s">
        <v>551</v>
      </c>
    </row>
    <row r="5" spans="1:5" ht="15.75" x14ac:dyDescent="0.25">
      <c r="C5" s="209"/>
      <c r="D5" s="210"/>
      <c r="E5" s="210" t="s">
        <v>634</v>
      </c>
    </row>
    <row r="7" spans="1:5" ht="18.75" x14ac:dyDescent="0.3">
      <c r="A7" s="541" t="s">
        <v>2</v>
      </c>
      <c r="B7" s="541"/>
      <c r="C7" s="541"/>
      <c r="D7" s="541"/>
      <c r="E7" s="541"/>
    </row>
    <row r="8" spans="1:5" ht="54" customHeight="1" x14ac:dyDescent="0.3">
      <c r="A8" s="542" t="s">
        <v>639</v>
      </c>
      <c r="B8" s="542"/>
      <c r="C8" s="542"/>
      <c r="D8" s="542"/>
      <c r="E8" s="542"/>
    </row>
    <row r="10" spans="1:5" ht="77.25" customHeight="1" x14ac:dyDescent="0.25">
      <c r="A10" s="1" t="s">
        <v>5</v>
      </c>
      <c r="B10" s="34" t="s">
        <v>6</v>
      </c>
      <c r="C10" s="35" t="s">
        <v>287</v>
      </c>
      <c r="D10" s="35" t="s">
        <v>203</v>
      </c>
      <c r="E10" s="98" t="s">
        <v>400</v>
      </c>
    </row>
    <row r="11" spans="1:5" x14ac:dyDescent="0.25">
      <c r="A11" s="1">
        <v>1</v>
      </c>
      <c r="B11" s="2">
        <v>2</v>
      </c>
      <c r="C11" s="57">
        <v>3</v>
      </c>
      <c r="D11" s="57">
        <v>4</v>
      </c>
      <c r="E11" s="57">
        <v>5</v>
      </c>
    </row>
    <row r="12" spans="1:5" ht="41.25" customHeight="1" x14ac:dyDescent="0.25">
      <c r="A12" s="48" t="s">
        <v>300</v>
      </c>
      <c r="B12" s="66" t="s">
        <v>558</v>
      </c>
      <c r="C12" s="221">
        <v>2.4300000000000002</v>
      </c>
      <c r="D12" s="222">
        <v>1.45</v>
      </c>
      <c r="E12" s="223">
        <f>C12+D12</f>
        <v>3.88</v>
      </c>
    </row>
    <row r="13" spans="1:5" ht="35.25" customHeight="1" x14ac:dyDescent="0.25">
      <c r="A13" s="49" t="s">
        <v>301</v>
      </c>
      <c r="B13" s="66" t="s">
        <v>559</v>
      </c>
      <c r="C13" s="221">
        <v>11.41</v>
      </c>
      <c r="D13" s="41">
        <v>4.0599999999999996</v>
      </c>
      <c r="E13" s="151">
        <f>C13+D13</f>
        <v>15.469999999999999</v>
      </c>
    </row>
    <row r="15" spans="1:5" ht="18.75" x14ac:dyDescent="0.3">
      <c r="A15" s="58"/>
      <c r="B15" s="152" t="s">
        <v>36</v>
      </c>
      <c r="C15" s="58"/>
      <c r="D15" s="618" t="s">
        <v>501</v>
      </c>
      <c r="E15" s="618"/>
    </row>
    <row r="16" spans="1:5" ht="18.75" x14ac:dyDescent="0.3">
      <c r="A16" s="58"/>
      <c r="B16" s="58"/>
      <c r="C16" s="58"/>
      <c r="D16" s="58"/>
      <c r="E16" s="58"/>
    </row>
  </sheetData>
  <mergeCells count="4">
    <mergeCell ref="A8:E8"/>
    <mergeCell ref="D15:E15"/>
    <mergeCell ref="C2:E2"/>
    <mergeCell ref="A7:E7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workbookViewId="0">
      <selection activeCell="B11" sqref="B11:B22"/>
    </sheetView>
  </sheetViews>
  <sheetFormatPr defaultColWidth="9.140625" defaultRowHeight="15.75" x14ac:dyDescent="0.25"/>
  <cols>
    <col min="1" max="1" width="6.5703125" style="170" customWidth="1"/>
    <col min="2" max="2" width="65" style="171" customWidth="1"/>
    <col min="3" max="3" width="24.85546875" style="171" customWidth="1"/>
    <col min="4" max="4" width="24.28515625" style="171" customWidth="1"/>
    <col min="5" max="5" width="18.42578125" style="171" customWidth="1"/>
    <col min="6" max="16384" width="9.140625" style="171"/>
  </cols>
  <sheetData>
    <row r="1" spans="1:6" x14ac:dyDescent="0.25">
      <c r="E1" s="172" t="s">
        <v>0</v>
      </c>
    </row>
    <row r="2" spans="1:6" x14ac:dyDescent="0.25">
      <c r="E2" s="172" t="s">
        <v>33</v>
      </c>
    </row>
    <row r="3" spans="1:6" x14ac:dyDescent="0.25">
      <c r="E3" s="172" t="s">
        <v>1</v>
      </c>
    </row>
    <row r="4" spans="1:6" x14ac:dyDescent="0.25">
      <c r="E4" s="172" t="s">
        <v>552</v>
      </c>
    </row>
    <row r="5" spans="1:6" x14ac:dyDescent="0.25">
      <c r="E5" s="173" t="s">
        <v>999</v>
      </c>
    </row>
    <row r="7" spans="1:6" x14ac:dyDescent="0.25">
      <c r="A7" s="499" t="s">
        <v>2</v>
      </c>
      <c r="B7" s="499"/>
      <c r="C7" s="499"/>
      <c r="D7" s="499"/>
      <c r="E7" s="499"/>
    </row>
    <row r="8" spans="1:6" ht="33.75" customHeight="1" x14ac:dyDescent="0.25">
      <c r="A8" s="500" t="s">
        <v>1000</v>
      </c>
      <c r="B8" s="500"/>
      <c r="C8" s="500"/>
      <c r="D8" s="500"/>
      <c r="E8" s="500"/>
    </row>
    <row r="9" spans="1:6" ht="47.25" x14ac:dyDescent="0.25">
      <c r="A9" s="174" t="s">
        <v>5</v>
      </c>
      <c r="B9" s="395" t="s">
        <v>6</v>
      </c>
      <c r="C9" s="118" t="s">
        <v>996</v>
      </c>
      <c r="D9" s="118" t="s">
        <v>997</v>
      </c>
      <c r="E9" s="118" t="s">
        <v>400</v>
      </c>
    </row>
    <row r="10" spans="1:6" x14ac:dyDescent="0.25">
      <c r="A10" s="174">
        <v>1</v>
      </c>
      <c r="B10" s="396">
        <v>2</v>
      </c>
      <c r="C10" s="176">
        <v>3</v>
      </c>
      <c r="D10" s="176">
        <v>4</v>
      </c>
      <c r="E10" s="176">
        <v>5</v>
      </c>
    </row>
    <row r="11" spans="1:6" ht="30" x14ac:dyDescent="0.25">
      <c r="A11" s="177" t="s">
        <v>300</v>
      </c>
      <c r="B11" s="21" t="s">
        <v>983</v>
      </c>
      <c r="C11" s="178"/>
      <c r="D11" s="399">
        <v>18.34</v>
      </c>
      <c r="E11" s="117">
        <f>C11+D11</f>
        <v>18.34</v>
      </c>
      <c r="F11" s="394"/>
    </row>
    <row r="12" spans="1:6" ht="30" x14ac:dyDescent="0.25">
      <c r="A12" s="177" t="s">
        <v>301</v>
      </c>
      <c r="B12" s="21" t="s">
        <v>984</v>
      </c>
      <c r="C12" s="178"/>
      <c r="D12" s="399">
        <v>9.17</v>
      </c>
      <c r="E12" s="117">
        <f t="shared" ref="E12:E22" si="0">C12+D12</f>
        <v>9.17</v>
      </c>
      <c r="F12" s="394"/>
    </row>
    <row r="13" spans="1:6" ht="45" x14ac:dyDescent="0.25">
      <c r="A13" s="177" t="s">
        <v>302</v>
      </c>
      <c r="B13" s="21" t="s">
        <v>985</v>
      </c>
      <c r="C13" s="178"/>
      <c r="D13" s="399">
        <v>36.68</v>
      </c>
      <c r="E13" s="117">
        <f t="shared" si="0"/>
        <v>36.68</v>
      </c>
      <c r="F13" s="394"/>
    </row>
    <row r="14" spans="1:6" ht="78.75" x14ac:dyDescent="0.25">
      <c r="A14" s="398" t="s">
        <v>576</v>
      </c>
      <c r="B14" s="21" t="s">
        <v>986</v>
      </c>
      <c r="C14" s="400" t="s">
        <v>998</v>
      </c>
      <c r="D14" s="399">
        <v>36.68</v>
      </c>
      <c r="E14" s="117"/>
    </row>
    <row r="15" spans="1:6" ht="45" x14ac:dyDescent="0.25">
      <c r="A15" s="398" t="s">
        <v>385</v>
      </c>
      <c r="B15" s="21" t="s">
        <v>987</v>
      </c>
      <c r="C15" s="397"/>
      <c r="D15" s="399">
        <v>6.11</v>
      </c>
      <c r="E15" s="117">
        <f t="shared" si="0"/>
        <v>6.11</v>
      </c>
    </row>
    <row r="16" spans="1:6" ht="30" x14ac:dyDescent="0.25">
      <c r="A16" s="398" t="s">
        <v>881</v>
      </c>
      <c r="B16" s="21" t="s">
        <v>988</v>
      </c>
      <c r="C16" s="397"/>
      <c r="D16" s="399">
        <v>15.28</v>
      </c>
      <c r="E16" s="117">
        <f t="shared" si="0"/>
        <v>15.28</v>
      </c>
    </row>
    <row r="17" spans="1:5" ht="30" x14ac:dyDescent="0.25">
      <c r="A17" s="398" t="s">
        <v>900</v>
      </c>
      <c r="B17" s="21" t="s">
        <v>989</v>
      </c>
      <c r="C17" s="397"/>
      <c r="D17" s="399">
        <v>22.86</v>
      </c>
      <c r="E17" s="117">
        <f t="shared" si="0"/>
        <v>22.86</v>
      </c>
    </row>
    <row r="18" spans="1:5" ht="30" x14ac:dyDescent="0.25">
      <c r="A18" s="398" t="s">
        <v>582</v>
      </c>
      <c r="B18" s="21" t="s">
        <v>990</v>
      </c>
      <c r="C18" s="397"/>
      <c r="D18" s="399">
        <v>11.43</v>
      </c>
      <c r="E18" s="117">
        <f t="shared" si="0"/>
        <v>11.43</v>
      </c>
    </row>
    <row r="19" spans="1:5" ht="45" x14ac:dyDescent="0.25">
      <c r="A19" s="398" t="s">
        <v>979</v>
      </c>
      <c r="B19" s="21" t="s">
        <v>991</v>
      </c>
      <c r="C19" s="397"/>
      <c r="D19" s="399">
        <v>45.73</v>
      </c>
      <c r="E19" s="117">
        <f t="shared" si="0"/>
        <v>45.73</v>
      </c>
    </row>
    <row r="20" spans="1:5" ht="78.75" x14ac:dyDescent="0.25">
      <c r="A20" s="398" t="s">
        <v>980</v>
      </c>
      <c r="B20" s="21" t="s">
        <v>992</v>
      </c>
      <c r="C20" s="400" t="s">
        <v>998</v>
      </c>
      <c r="D20" s="399">
        <v>45.73</v>
      </c>
      <c r="E20" s="117"/>
    </row>
    <row r="21" spans="1:5" ht="45" x14ac:dyDescent="0.25">
      <c r="A21" s="398" t="s">
        <v>981</v>
      </c>
      <c r="B21" s="21" t="s">
        <v>993</v>
      </c>
      <c r="C21" s="397"/>
      <c r="D21" s="399">
        <v>7.62</v>
      </c>
      <c r="E21" s="117">
        <f t="shared" si="0"/>
        <v>7.62</v>
      </c>
    </row>
    <row r="22" spans="1:5" ht="30" x14ac:dyDescent="0.25">
      <c r="A22" s="398" t="s">
        <v>982</v>
      </c>
      <c r="B22" s="21" t="s">
        <v>994</v>
      </c>
      <c r="C22" s="397"/>
      <c r="D22" s="399">
        <v>19.05</v>
      </c>
      <c r="E22" s="117">
        <f t="shared" si="0"/>
        <v>19.05</v>
      </c>
    </row>
    <row r="26" spans="1:5" x14ac:dyDescent="0.25">
      <c r="B26" s="171" t="s">
        <v>35</v>
      </c>
      <c r="D26" s="171" t="s">
        <v>690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64"/>
  <sheetViews>
    <sheetView view="pageBreakPreview" zoomScaleNormal="100" zoomScaleSheetLayoutView="100" workbookViewId="0">
      <selection activeCell="C59" sqref="C59:C62"/>
    </sheetView>
  </sheetViews>
  <sheetFormatPr defaultColWidth="9.140625" defaultRowHeight="15" x14ac:dyDescent="0.25"/>
  <cols>
    <col min="1" max="1" width="10.140625" style="131" bestFit="1" customWidth="1"/>
    <col min="2" max="2" width="92.28515625" style="131" customWidth="1"/>
    <col min="3" max="3" width="23.5703125" style="131" customWidth="1"/>
    <col min="4" max="4" width="24.140625" style="131" customWidth="1"/>
    <col min="5" max="5" width="22.5703125" style="131" customWidth="1"/>
    <col min="6" max="16384" width="9.140625" style="131"/>
  </cols>
  <sheetData>
    <row r="1" spans="1:5" x14ac:dyDescent="0.25">
      <c r="C1" s="4"/>
      <c r="D1" s="381"/>
      <c r="E1" s="381" t="s">
        <v>0</v>
      </c>
    </row>
    <row r="2" spans="1:5" ht="18.75" customHeight="1" x14ac:dyDescent="0.25">
      <c r="C2" s="501" t="s">
        <v>33</v>
      </c>
      <c r="D2" s="501"/>
      <c r="E2" s="501"/>
    </row>
    <row r="3" spans="1:5" x14ac:dyDescent="0.25">
      <c r="C3" s="4"/>
      <c r="D3" s="381"/>
      <c r="E3" s="381" t="s">
        <v>1</v>
      </c>
    </row>
    <row r="4" spans="1:5" x14ac:dyDescent="0.25">
      <c r="C4" s="4"/>
      <c r="D4" s="381"/>
      <c r="E4" s="381" t="s">
        <v>551</v>
      </c>
    </row>
    <row r="5" spans="1:5" x14ac:dyDescent="0.25">
      <c r="C5" s="4"/>
      <c r="D5" s="381"/>
      <c r="E5" s="381" t="s">
        <v>1153</v>
      </c>
    </row>
    <row r="7" spans="1:5" x14ac:dyDescent="0.25">
      <c r="A7" s="504" t="s">
        <v>2</v>
      </c>
      <c r="B7" s="504"/>
      <c r="C7" s="504"/>
      <c r="D7" s="504"/>
      <c r="E7" s="504"/>
    </row>
    <row r="8" spans="1:5" ht="61.5" customHeight="1" x14ac:dyDescent="0.25">
      <c r="A8" s="505" t="s">
        <v>1166</v>
      </c>
      <c r="B8" s="505"/>
      <c r="C8" s="505"/>
      <c r="D8" s="505"/>
      <c r="E8" s="505"/>
    </row>
    <row r="9" spans="1:5" ht="45" x14ac:dyDescent="0.25">
      <c r="A9" s="132" t="s">
        <v>5</v>
      </c>
      <c r="B9" s="133" t="s">
        <v>6</v>
      </c>
      <c r="C9" s="134" t="s">
        <v>401</v>
      </c>
      <c r="D9" s="35" t="s">
        <v>997</v>
      </c>
      <c r="E9" s="134" t="s">
        <v>400</v>
      </c>
    </row>
    <row r="10" spans="1:5" x14ac:dyDescent="0.25">
      <c r="A10" s="132">
        <v>1</v>
      </c>
      <c r="B10" s="135">
        <v>2</v>
      </c>
      <c r="C10" s="136">
        <v>3</v>
      </c>
      <c r="D10" s="136">
        <v>4</v>
      </c>
      <c r="E10" s="136">
        <v>5</v>
      </c>
    </row>
    <row r="11" spans="1:5" ht="18.75" customHeight="1" x14ac:dyDescent="0.25">
      <c r="A11" s="137" t="s">
        <v>148</v>
      </c>
      <c r="B11" s="502" t="s">
        <v>149</v>
      </c>
      <c r="C11" s="506"/>
      <c r="D11" s="506"/>
      <c r="E11" s="138"/>
    </row>
    <row r="12" spans="1:5" ht="29.25" customHeight="1" x14ac:dyDescent="0.25">
      <c r="A12" s="7"/>
      <c r="B12" s="507" t="s">
        <v>912</v>
      </c>
      <c r="C12" s="508"/>
      <c r="D12" s="508"/>
      <c r="E12" s="138"/>
    </row>
    <row r="13" spans="1:5" x14ac:dyDescent="0.25">
      <c r="A13" s="357" t="s">
        <v>150</v>
      </c>
      <c r="B13" s="21" t="s">
        <v>151</v>
      </c>
      <c r="C13" s="200">
        <v>0.6</v>
      </c>
      <c r="D13" s="200">
        <v>8.6300000000000008</v>
      </c>
      <c r="E13" s="364">
        <f>C13+D13</f>
        <v>9.23</v>
      </c>
    </row>
    <row r="14" spans="1:5" x14ac:dyDescent="0.25">
      <c r="A14" s="357" t="s">
        <v>152</v>
      </c>
      <c r="B14" s="21" t="s">
        <v>153</v>
      </c>
      <c r="C14" s="200">
        <v>0.6</v>
      </c>
      <c r="D14" s="200">
        <v>8.6300000000000008</v>
      </c>
      <c r="E14" s="364">
        <f t="shared" ref="E14:E35" si="0">C14+D14</f>
        <v>9.23</v>
      </c>
    </row>
    <row r="15" spans="1:5" x14ac:dyDescent="0.25">
      <c r="A15" s="357" t="s">
        <v>154</v>
      </c>
      <c r="B15" s="21" t="s">
        <v>155</v>
      </c>
      <c r="C15" s="200">
        <v>0.6</v>
      </c>
      <c r="D15" s="200">
        <v>5.82</v>
      </c>
      <c r="E15" s="364">
        <f t="shared" si="0"/>
        <v>6.42</v>
      </c>
    </row>
    <row r="16" spans="1:5" x14ac:dyDescent="0.25">
      <c r="A16" s="357" t="s">
        <v>156</v>
      </c>
      <c r="B16" s="21" t="s">
        <v>157</v>
      </c>
      <c r="C16" s="200">
        <v>0.6</v>
      </c>
      <c r="D16" s="200">
        <v>11.75</v>
      </c>
      <c r="E16" s="364">
        <f t="shared" si="0"/>
        <v>12.35</v>
      </c>
    </row>
    <row r="17" spans="1:5" x14ac:dyDescent="0.25">
      <c r="A17" s="357" t="s">
        <v>158</v>
      </c>
      <c r="B17" s="21" t="s">
        <v>159</v>
      </c>
      <c r="C17" s="200">
        <v>0.6</v>
      </c>
      <c r="D17" s="200">
        <v>5.82</v>
      </c>
      <c r="E17" s="364">
        <f t="shared" si="0"/>
        <v>6.42</v>
      </c>
    </row>
    <row r="18" spans="1:5" x14ac:dyDescent="0.25">
      <c r="A18" s="357" t="s">
        <v>160</v>
      </c>
      <c r="B18" s="21" t="s">
        <v>161</v>
      </c>
      <c r="C18" s="200">
        <v>0.77</v>
      </c>
      <c r="D18" s="200">
        <v>8.6300000000000008</v>
      </c>
      <c r="E18" s="364">
        <f t="shared" si="0"/>
        <v>9.4</v>
      </c>
    </row>
    <row r="19" spans="1:5" x14ac:dyDescent="0.25">
      <c r="A19" s="357" t="s">
        <v>162</v>
      </c>
      <c r="B19" s="21" t="s">
        <v>163</v>
      </c>
      <c r="C19" s="200">
        <v>0.77</v>
      </c>
      <c r="D19" s="200">
        <v>14.56</v>
      </c>
      <c r="E19" s="364">
        <f t="shared" si="0"/>
        <v>15.33</v>
      </c>
    </row>
    <row r="20" spans="1:5" x14ac:dyDescent="0.25">
      <c r="A20" s="357" t="s">
        <v>164</v>
      </c>
      <c r="B20" s="21" t="s">
        <v>165</v>
      </c>
      <c r="C20" s="200">
        <v>0.77</v>
      </c>
      <c r="D20" s="200">
        <v>17.47</v>
      </c>
      <c r="E20" s="364">
        <f t="shared" si="0"/>
        <v>18.239999999999998</v>
      </c>
    </row>
    <row r="21" spans="1:5" ht="30" x14ac:dyDescent="0.25">
      <c r="A21" s="358" t="s">
        <v>166</v>
      </c>
      <c r="B21" s="21" t="s">
        <v>167</v>
      </c>
      <c r="C21" s="200">
        <v>0.77</v>
      </c>
      <c r="D21" s="200">
        <v>14.56</v>
      </c>
      <c r="E21" s="364">
        <f t="shared" si="0"/>
        <v>15.33</v>
      </c>
    </row>
    <row r="22" spans="1:5" ht="17.25" customHeight="1" x14ac:dyDescent="0.25">
      <c r="A22" s="357" t="s">
        <v>168</v>
      </c>
      <c r="B22" s="21" t="s">
        <v>169</v>
      </c>
      <c r="C22" s="200">
        <v>1.04</v>
      </c>
      <c r="D22" s="200">
        <v>14.56</v>
      </c>
      <c r="E22" s="364">
        <f t="shared" si="0"/>
        <v>15.600000000000001</v>
      </c>
    </row>
    <row r="23" spans="1:5" x14ac:dyDescent="0.25">
      <c r="A23" s="357" t="s">
        <v>170</v>
      </c>
      <c r="B23" s="21" t="s">
        <v>171</v>
      </c>
      <c r="C23" s="200">
        <v>0.6</v>
      </c>
      <c r="D23" s="200">
        <v>8.6300000000000008</v>
      </c>
      <c r="E23" s="364">
        <f t="shared" si="0"/>
        <v>9.23</v>
      </c>
    </row>
    <row r="24" spans="1:5" x14ac:dyDescent="0.25">
      <c r="A24" s="357" t="s">
        <v>172</v>
      </c>
      <c r="B24" s="21" t="s">
        <v>173</v>
      </c>
      <c r="C24" s="200">
        <v>0.6</v>
      </c>
      <c r="D24" s="200">
        <v>11.75</v>
      </c>
      <c r="E24" s="364">
        <f t="shared" si="0"/>
        <v>12.35</v>
      </c>
    </row>
    <row r="25" spans="1:5" x14ac:dyDescent="0.25">
      <c r="A25" s="357" t="s">
        <v>174</v>
      </c>
      <c r="B25" s="21" t="s">
        <v>175</v>
      </c>
      <c r="C25" s="200">
        <v>0.6</v>
      </c>
      <c r="D25" s="200">
        <v>11.75</v>
      </c>
      <c r="E25" s="364">
        <f t="shared" si="0"/>
        <v>12.35</v>
      </c>
    </row>
    <row r="26" spans="1:5" x14ac:dyDescent="0.25">
      <c r="A26" s="357" t="s">
        <v>176</v>
      </c>
      <c r="B26" s="21" t="s">
        <v>177</v>
      </c>
      <c r="C26" s="200">
        <v>0.87</v>
      </c>
      <c r="D26" s="200">
        <v>11.75</v>
      </c>
      <c r="E26" s="364">
        <f t="shared" si="0"/>
        <v>12.62</v>
      </c>
    </row>
    <row r="27" spans="1:5" x14ac:dyDescent="0.25">
      <c r="A27" s="357" t="s">
        <v>178</v>
      </c>
      <c r="B27" s="21" t="s">
        <v>179</v>
      </c>
      <c r="C27" s="200">
        <v>0.6</v>
      </c>
      <c r="D27" s="200">
        <v>5.82</v>
      </c>
      <c r="E27" s="364">
        <f t="shared" si="0"/>
        <v>6.42</v>
      </c>
    </row>
    <row r="28" spans="1:5" x14ac:dyDescent="0.25">
      <c r="A28" s="359" t="s">
        <v>180</v>
      </c>
      <c r="B28" s="372" t="s">
        <v>181</v>
      </c>
      <c r="C28" s="200">
        <v>0.6</v>
      </c>
      <c r="D28" s="200">
        <v>5.82</v>
      </c>
      <c r="E28" s="364">
        <f t="shared" si="0"/>
        <v>6.42</v>
      </c>
    </row>
    <row r="29" spans="1:5" x14ac:dyDescent="0.25">
      <c r="A29" s="360" t="s">
        <v>182</v>
      </c>
      <c r="B29" s="372" t="s">
        <v>183</v>
      </c>
      <c r="C29" s="200">
        <v>0.77</v>
      </c>
      <c r="D29" s="200">
        <v>5.82</v>
      </c>
      <c r="E29" s="364">
        <f t="shared" si="0"/>
        <v>6.59</v>
      </c>
    </row>
    <row r="30" spans="1:5" ht="30" x14ac:dyDescent="0.25">
      <c r="A30" s="360"/>
      <c r="B30" s="372" t="s">
        <v>916</v>
      </c>
      <c r="C30" s="200">
        <v>0.98</v>
      </c>
      <c r="D30" s="200">
        <v>47.61</v>
      </c>
      <c r="E30" s="364">
        <f>C30+D30</f>
        <v>48.589999999999996</v>
      </c>
    </row>
    <row r="31" spans="1:5" ht="30" x14ac:dyDescent="0.25">
      <c r="A31" s="360"/>
      <c r="B31" s="372" t="s">
        <v>917</v>
      </c>
      <c r="C31" s="200">
        <v>1.06</v>
      </c>
      <c r="D31" s="200">
        <v>59.52</v>
      </c>
      <c r="E31" s="364">
        <f>C31+D31</f>
        <v>60.580000000000005</v>
      </c>
    </row>
    <row r="32" spans="1:5" ht="21.75" customHeight="1" x14ac:dyDescent="0.25">
      <c r="A32" s="360"/>
      <c r="B32" s="372" t="s">
        <v>918</v>
      </c>
      <c r="C32" s="200">
        <v>0.81</v>
      </c>
      <c r="D32" s="200">
        <v>23.81</v>
      </c>
      <c r="E32" s="364">
        <f>C32+D32</f>
        <v>24.619999999999997</v>
      </c>
    </row>
    <row r="33" spans="1:5" ht="30" x14ac:dyDescent="0.25">
      <c r="A33" s="360"/>
      <c r="B33" s="372" t="s">
        <v>914</v>
      </c>
      <c r="C33" s="200">
        <v>0.98</v>
      </c>
      <c r="D33" s="200">
        <v>29.76</v>
      </c>
      <c r="E33" s="364">
        <f>C33+D33</f>
        <v>30.740000000000002</v>
      </c>
    </row>
    <row r="34" spans="1:5" ht="30" x14ac:dyDescent="0.25">
      <c r="A34" s="360"/>
      <c r="B34" s="372" t="s">
        <v>915</v>
      </c>
      <c r="C34" s="200">
        <v>1.06</v>
      </c>
      <c r="D34" s="200">
        <v>41.66</v>
      </c>
      <c r="E34" s="364">
        <f>C34+D34</f>
        <v>42.72</v>
      </c>
    </row>
    <row r="35" spans="1:5" x14ac:dyDescent="0.25">
      <c r="A35" s="360"/>
      <c r="B35" s="372" t="s">
        <v>913</v>
      </c>
      <c r="C35" s="200">
        <v>0.08</v>
      </c>
      <c r="D35" s="200">
        <v>17.86</v>
      </c>
      <c r="E35" s="364">
        <f t="shared" si="0"/>
        <v>17.939999999999998</v>
      </c>
    </row>
    <row r="36" spans="1:5" x14ac:dyDescent="0.25">
      <c r="A36" s="361"/>
      <c r="B36" s="373" t="s">
        <v>191</v>
      </c>
      <c r="C36" s="138"/>
      <c r="D36" s="138"/>
      <c r="E36" s="365"/>
    </row>
    <row r="37" spans="1:5" x14ac:dyDescent="0.25">
      <c r="A37" s="362" t="s">
        <v>184</v>
      </c>
      <c r="B37" s="372" t="s">
        <v>185</v>
      </c>
      <c r="C37" s="267">
        <v>0.68</v>
      </c>
      <c r="D37" s="200">
        <v>26.2</v>
      </c>
      <c r="E37" s="364">
        <f>C37+D37</f>
        <v>26.88</v>
      </c>
    </row>
    <row r="38" spans="1:5" ht="21" customHeight="1" x14ac:dyDescent="0.25">
      <c r="A38" s="363" t="s">
        <v>311</v>
      </c>
      <c r="B38" s="372" t="s">
        <v>312</v>
      </c>
      <c r="C38" s="200">
        <v>0.68</v>
      </c>
      <c r="D38" s="200">
        <v>34.94</v>
      </c>
      <c r="E38" s="366">
        <f>C38+D38</f>
        <v>35.619999999999997</v>
      </c>
    </row>
    <row r="39" spans="1:5" x14ac:dyDescent="0.25">
      <c r="A39" s="362"/>
      <c r="B39" s="509" t="s">
        <v>190</v>
      </c>
      <c r="C39" s="510"/>
      <c r="D39" s="510"/>
      <c r="E39" s="367"/>
    </row>
    <row r="40" spans="1:5" x14ac:dyDescent="0.25">
      <c r="A40" s="362" t="s">
        <v>186</v>
      </c>
      <c r="B40" s="372" t="s">
        <v>187</v>
      </c>
      <c r="C40" s="200">
        <v>41.92</v>
      </c>
      <c r="D40" s="200">
        <v>45.76</v>
      </c>
      <c r="E40" s="368">
        <f>C40+D40</f>
        <v>87.68</v>
      </c>
    </row>
    <row r="41" spans="1:5" x14ac:dyDescent="0.25">
      <c r="A41" s="362" t="s">
        <v>188</v>
      </c>
      <c r="B41" s="372" t="s">
        <v>189</v>
      </c>
      <c r="C41" s="200">
        <v>27.85</v>
      </c>
      <c r="D41" s="200">
        <v>45.39</v>
      </c>
      <c r="E41" s="368">
        <f t="shared" ref="E41:E45" si="1">C41+D41</f>
        <v>73.240000000000009</v>
      </c>
    </row>
    <row r="42" spans="1:5" ht="29.25" customHeight="1" x14ac:dyDescent="0.25">
      <c r="A42" s="362" t="s">
        <v>355</v>
      </c>
      <c r="B42" s="372" t="s">
        <v>356</v>
      </c>
      <c r="C42" s="200">
        <v>0.77</v>
      </c>
      <c r="D42" s="200">
        <v>17.47</v>
      </c>
      <c r="E42" s="368">
        <f t="shared" si="1"/>
        <v>18.239999999999998</v>
      </c>
    </row>
    <row r="43" spans="1:5" ht="33.75" customHeight="1" x14ac:dyDescent="0.25">
      <c r="A43" s="362"/>
      <c r="B43" s="372" t="s">
        <v>357</v>
      </c>
      <c r="C43" s="200">
        <v>142.54</v>
      </c>
      <c r="D43" s="200">
        <v>114.38</v>
      </c>
      <c r="E43" s="368">
        <f t="shared" si="1"/>
        <v>256.91999999999996</v>
      </c>
    </row>
    <row r="44" spans="1:5" ht="33.75" customHeight="1" x14ac:dyDescent="0.25">
      <c r="A44" s="362"/>
      <c r="B44" s="372" t="s">
        <v>358</v>
      </c>
      <c r="C44" s="200">
        <v>141.84</v>
      </c>
      <c r="D44" s="200">
        <v>114.38</v>
      </c>
      <c r="E44" s="368">
        <f t="shared" si="1"/>
        <v>256.22000000000003</v>
      </c>
    </row>
    <row r="45" spans="1:5" x14ac:dyDescent="0.25">
      <c r="A45" s="362"/>
      <c r="B45" s="372" t="s">
        <v>959</v>
      </c>
      <c r="C45" s="200">
        <v>0.95</v>
      </c>
      <c r="D45" s="200"/>
      <c r="E45" s="368">
        <f t="shared" si="1"/>
        <v>0.95</v>
      </c>
    </row>
    <row r="46" spans="1:5" ht="15.75" x14ac:dyDescent="0.25">
      <c r="A46" s="252"/>
      <c r="B46" s="369" t="s">
        <v>712</v>
      </c>
      <c r="C46" s="370"/>
      <c r="D46" s="371"/>
      <c r="E46" s="253"/>
    </row>
    <row r="47" spans="1:5" ht="30.75" customHeight="1" x14ac:dyDescent="0.25">
      <c r="A47" s="254">
        <v>1</v>
      </c>
      <c r="B47" s="374" t="s">
        <v>919</v>
      </c>
      <c r="C47" s="200">
        <v>1.42</v>
      </c>
      <c r="D47" s="200">
        <v>41.66</v>
      </c>
      <c r="E47" s="216">
        <f>C47+D47</f>
        <v>43.08</v>
      </c>
    </row>
    <row r="48" spans="1:5" ht="51" customHeight="1" x14ac:dyDescent="0.25">
      <c r="A48" s="254">
        <v>2</v>
      </c>
      <c r="B48" s="375" t="s">
        <v>920</v>
      </c>
      <c r="C48" s="200">
        <v>1.42</v>
      </c>
      <c r="D48" s="200">
        <v>59.52</v>
      </c>
      <c r="E48" s="216">
        <f t="shared" ref="E48:E54" si="2">C48+D48</f>
        <v>60.940000000000005</v>
      </c>
    </row>
    <row r="49" spans="1:5" ht="36.75" customHeight="1" x14ac:dyDescent="0.25">
      <c r="A49" s="254">
        <v>3</v>
      </c>
      <c r="B49" s="375" t="s">
        <v>921</v>
      </c>
      <c r="C49" s="200">
        <v>1.1499999999999999</v>
      </c>
      <c r="D49" s="200">
        <v>41.66</v>
      </c>
      <c r="E49" s="216">
        <f t="shared" si="2"/>
        <v>42.809999999999995</v>
      </c>
    </row>
    <row r="50" spans="1:5" ht="57.75" customHeight="1" x14ac:dyDescent="0.25">
      <c r="A50" s="254">
        <v>4</v>
      </c>
      <c r="B50" s="375" t="s">
        <v>922</v>
      </c>
      <c r="C50" s="200">
        <v>1.1499999999999999</v>
      </c>
      <c r="D50" s="200">
        <v>41.66</v>
      </c>
      <c r="E50" s="216">
        <f t="shared" si="2"/>
        <v>42.809999999999995</v>
      </c>
    </row>
    <row r="51" spans="1:5" ht="30" x14ac:dyDescent="0.25">
      <c r="A51" s="254">
        <v>5</v>
      </c>
      <c r="B51" s="375" t="s">
        <v>923</v>
      </c>
      <c r="C51" s="200">
        <v>1.59</v>
      </c>
      <c r="D51" s="200">
        <v>71.42</v>
      </c>
      <c r="E51" s="216">
        <f t="shared" si="2"/>
        <v>73.010000000000005</v>
      </c>
    </row>
    <row r="52" spans="1:5" ht="66.75" customHeight="1" x14ac:dyDescent="0.25">
      <c r="A52" s="254">
        <v>6</v>
      </c>
      <c r="B52" s="375" t="s">
        <v>924</v>
      </c>
      <c r="C52" s="200">
        <v>1.59</v>
      </c>
      <c r="D52" s="200">
        <v>101.18</v>
      </c>
      <c r="E52" s="216">
        <f t="shared" si="2"/>
        <v>102.77000000000001</v>
      </c>
    </row>
    <row r="53" spans="1:5" ht="51" customHeight="1" x14ac:dyDescent="0.25">
      <c r="A53" s="254">
        <v>7</v>
      </c>
      <c r="B53" s="230" t="s">
        <v>925</v>
      </c>
      <c r="C53" s="200">
        <v>1.59</v>
      </c>
      <c r="D53" s="200">
        <v>83.32</v>
      </c>
      <c r="E53" s="216">
        <f t="shared" si="2"/>
        <v>84.91</v>
      </c>
    </row>
    <row r="54" spans="1:5" ht="67.5" customHeight="1" x14ac:dyDescent="0.25">
      <c r="A54" s="254">
        <v>8</v>
      </c>
      <c r="B54" s="230" t="s">
        <v>926</v>
      </c>
      <c r="C54" s="200">
        <v>1.32</v>
      </c>
      <c r="D54" s="200">
        <v>83.32</v>
      </c>
      <c r="E54" s="216">
        <f t="shared" si="2"/>
        <v>84.639999999999986</v>
      </c>
    </row>
    <row r="55" spans="1:5" ht="15.75" x14ac:dyDescent="0.25">
      <c r="A55" s="254">
        <v>9</v>
      </c>
      <c r="B55" s="375" t="s">
        <v>710</v>
      </c>
      <c r="C55" s="200">
        <v>1.42</v>
      </c>
      <c r="D55" s="200">
        <v>51.52</v>
      </c>
      <c r="E55" s="216">
        <f>C55+D55</f>
        <v>52.940000000000005</v>
      </c>
    </row>
    <row r="56" spans="1:5" ht="15.75" x14ac:dyDescent="0.25">
      <c r="A56" s="254">
        <v>10</v>
      </c>
      <c r="B56" s="375" t="s">
        <v>711</v>
      </c>
      <c r="C56" s="200">
        <v>1.42</v>
      </c>
      <c r="D56" s="200">
        <v>57.25</v>
      </c>
      <c r="E56" s="216">
        <f>C56+D56</f>
        <v>58.67</v>
      </c>
    </row>
    <row r="57" spans="1:5" ht="17.25" customHeight="1" x14ac:dyDescent="0.25">
      <c r="A57" s="140" t="s">
        <v>193</v>
      </c>
      <c r="B57" s="376" t="s">
        <v>192</v>
      </c>
      <c r="C57" s="356"/>
      <c r="D57" s="377"/>
      <c r="E57" s="141"/>
    </row>
    <row r="58" spans="1:5" ht="13.5" customHeight="1" x14ac:dyDescent="0.25">
      <c r="A58" s="137" t="s">
        <v>194</v>
      </c>
      <c r="B58" s="502" t="s">
        <v>195</v>
      </c>
      <c r="C58" s="503"/>
      <c r="D58" s="503"/>
      <c r="E58" s="141"/>
    </row>
    <row r="59" spans="1:5" ht="17.25" customHeight="1" x14ac:dyDescent="0.25">
      <c r="A59" s="7" t="s">
        <v>196</v>
      </c>
      <c r="B59" s="21" t="s">
        <v>197</v>
      </c>
      <c r="C59" s="200">
        <v>0.28999999999999998</v>
      </c>
      <c r="D59" s="220">
        <v>14.8</v>
      </c>
      <c r="E59" s="200">
        <f>C59+D59</f>
        <v>15.09</v>
      </c>
    </row>
    <row r="60" spans="1:5" x14ac:dyDescent="0.25">
      <c r="A60" s="7" t="s">
        <v>198</v>
      </c>
      <c r="B60" s="21" t="s">
        <v>199</v>
      </c>
      <c r="C60" s="200">
        <v>0.28999999999999998</v>
      </c>
      <c r="D60" s="220">
        <v>11.25</v>
      </c>
      <c r="E60" s="200">
        <f t="shared" ref="E60:E62" si="3">C60+D60</f>
        <v>11.54</v>
      </c>
    </row>
    <row r="61" spans="1:5" ht="31.5" customHeight="1" x14ac:dyDescent="0.25">
      <c r="A61" s="7" t="s">
        <v>200</v>
      </c>
      <c r="B61" s="21" t="s">
        <v>201</v>
      </c>
      <c r="C61" s="200">
        <v>0.88</v>
      </c>
      <c r="D61" s="220">
        <v>93.37</v>
      </c>
      <c r="E61" s="200">
        <f t="shared" si="3"/>
        <v>94.25</v>
      </c>
    </row>
    <row r="62" spans="1:5" x14ac:dyDescent="0.25">
      <c r="A62" s="138" t="s">
        <v>398</v>
      </c>
      <c r="B62" s="139" t="s">
        <v>399</v>
      </c>
      <c r="C62" s="216">
        <v>0.25</v>
      </c>
      <c r="D62" s="202">
        <v>17.71</v>
      </c>
      <c r="E62" s="200">
        <f t="shared" si="3"/>
        <v>17.96</v>
      </c>
    </row>
    <row r="64" spans="1:5" x14ac:dyDescent="0.25">
      <c r="B64" s="24" t="s">
        <v>35</v>
      </c>
      <c r="E64" s="131" t="s">
        <v>690</v>
      </c>
    </row>
  </sheetData>
  <mergeCells count="7">
    <mergeCell ref="C2:E2"/>
    <mergeCell ref="B58:D58"/>
    <mergeCell ref="A7:E7"/>
    <mergeCell ref="A8:E8"/>
    <mergeCell ref="B11:D11"/>
    <mergeCell ref="B12:D12"/>
    <mergeCell ref="B39:D39"/>
  </mergeCells>
  <printOptions horizontalCentered="1"/>
  <pageMargins left="0.70866141732283472" right="0" top="0" bottom="0" header="0.31496062992125984" footer="0.31496062992125984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9.140625" style="4" customWidth="1"/>
    <col min="2" max="2" width="52" style="4" customWidth="1"/>
    <col min="3" max="3" width="18" style="4" customWidth="1"/>
    <col min="4" max="4" width="18.7109375" style="4" customWidth="1"/>
    <col min="5" max="5" width="21" style="4" customWidth="1"/>
    <col min="6" max="16384" width="9.140625" style="4"/>
  </cols>
  <sheetData>
    <row r="1" spans="1:5" ht="18.75" x14ac:dyDescent="0.3">
      <c r="C1" s="149"/>
      <c r="D1" s="417"/>
      <c r="E1" s="417" t="s">
        <v>0</v>
      </c>
    </row>
    <row r="2" spans="1:5" ht="17.25" customHeight="1" x14ac:dyDescent="0.3">
      <c r="B2" s="205"/>
      <c r="C2" s="514" t="s">
        <v>33</v>
      </c>
      <c r="D2" s="514"/>
      <c r="E2" s="514"/>
    </row>
    <row r="3" spans="1:5" ht="18.75" x14ac:dyDescent="0.3">
      <c r="C3" s="149"/>
      <c r="D3" s="417"/>
      <c r="E3" s="417" t="s">
        <v>1</v>
      </c>
    </row>
    <row r="4" spans="1:5" ht="18.75" x14ac:dyDescent="0.3">
      <c r="C4" s="149"/>
      <c r="D4" s="417"/>
      <c r="E4" s="417" t="s">
        <v>551</v>
      </c>
    </row>
    <row r="5" spans="1:5" ht="18.75" x14ac:dyDescent="0.3">
      <c r="C5" s="149"/>
      <c r="D5" s="417"/>
      <c r="E5" s="418" t="s">
        <v>1153</v>
      </c>
    </row>
    <row r="7" spans="1:5" x14ac:dyDescent="0.25">
      <c r="A7" s="504" t="s">
        <v>2</v>
      </c>
      <c r="B7" s="504"/>
      <c r="C7" s="504"/>
      <c r="D7" s="504"/>
      <c r="E7" s="504"/>
    </row>
    <row r="8" spans="1:5" ht="32.25" customHeight="1" x14ac:dyDescent="0.25">
      <c r="A8" s="511" t="s">
        <v>1154</v>
      </c>
      <c r="B8" s="511"/>
      <c r="C8" s="511"/>
      <c r="D8" s="511"/>
      <c r="E8" s="511"/>
    </row>
    <row r="9" spans="1:5" ht="60" x14ac:dyDescent="0.25">
      <c r="A9" s="1" t="s">
        <v>5</v>
      </c>
      <c r="B9" s="34" t="s">
        <v>6</v>
      </c>
      <c r="C9" s="35" t="s">
        <v>401</v>
      </c>
      <c r="D9" s="35" t="s">
        <v>997</v>
      </c>
      <c r="E9" s="98" t="s">
        <v>400</v>
      </c>
    </row>
    <row r="10" spans="1:5" x14ac:dyDescent="0.25">
      <c r="A10" s="1">
        <v>1</v>
      </c>
      <c r="B10" s="2">
        <v>2</v>
      </c>
      <c r="C10" s="57">
        <v>3</v>
      </c>
      <c r="D10" s="57">
        <v>4</v>
      </c>
      <c r="E10" s="57">
        <v>5</v>
      </c>
    </row>
    <row r="11" spans="1:5" ht="24.75" customHeight="1" x14ac:dyDescent="0.25">
      <c r="A11" s="217" t="s">
        <v>4</v>
      </c>
      <c r="B11" s="218" t="s">
        <v>202</v>
      </c>
      <c r="C11" s="512"/>
      <c r="D11" s="512"/>
      <c r="E11" s="513"/>
    </row>
    <row r="12" spans="1:5" ht="34.5" customHeight="1" x14ac:dyDescent="0.25">
      <c r="A12" s="219" t="s">
        <v>646</v>
      </c>
      <c r="B12" s="21" t="s">
        <v>640</v>
      </c>
      <c r="C12" s="267">
        <v>127.74</v>
      </c>
      <c r="D12" s="200">
        <v>55.45</v>
      </c>
      <c r="E12" s="215">
        <f t="shared" ref="E12:E21" si="0">C12+D12</f>
        <v>183.19</v>
      </c>
    </row>
    <row r="13" spans="1:5" ht="34.5" customHeight="1" x14ac:dyDescent="0.25">
      <c r="A13" s="219" t="s">
        <v>691</v>
      </c>
      <c r="B13" s="21" t="s">
        <v>693</v>
      </c>
      <c r="C13" s="267">
        <v>21.11</v>
      </c>
      <c r="D13" s="200">
        <v>30.49</v>
      </c>
      <c r="E13" s="215">
        <f t="shared" si="0"/>
        <v>51.599999999999994</v>
      </c>
    </row>
    <row r="14" spans="1:5" ht="34.5" customHeight="1" x14ac:dyDescent="0.25">
      <c r="A14" s="219" t="s">
        <v>692</v>
      </c>
      <c r="B14" s="21" t="s">
        <v>694</v>
      </c>
      <c r="C14" s="267">
        <v>116.39</v>
      </c>
      <c r="D14" s="200">
        <v>55.44</v>
      </c>
      <c r="E14" s="215">
        <f t="shared" si="0"/>
        <v>171.82999999999998</v>
      </c>
    </row>
    <row r="15" spans="1:5" ht="30.75" customHeight="1" x14ac:dyDescent="0.25">
      <c r="A15" s="219" t="s">
        <v>647</v>
      </c>
      <c r="B15" s="21" t="s">
        <v>641</v>
      </c>
      <c r="C15" s="267">
        <v>127.74</v>
      </c>
      <c r="D15" s="200">
        <v>137.16999999999999</v>
      </c>
      <c r="E15" s="215">
        <f t="shared" si="0"/>
        <v>264.90999999999997</v>
      </c>
    </row>
    <row r="16" spans="1:5" ht="35.25" customHeight="1" x14ac:dyDescent="0.25">
      <c r="A16" s="219" t="s">
        <v>648</v>
      </c>
      <c r="B16" s="21" t="s">
        <v>642</v>
      </c>
      <c r="C16" s="267">
        <v>50.57</v>
      </c>
      <c r="D16" s="200">
        <v>42.97</v>
      </c>
      <c r="E16" s="215">
        <f t="shared" si="0"/>
        <v>93.539999999999992</v>
      </c>
    </row>
    <row r="17" spans="1:5" ht="35.25" customHeight="1" x14ac:dyDescent="0.25">
      <c r="A17" s="219" t="s">
        <v>645</v>
      </c>
      <c r="B17" s="21" t="s">
        <v>643</v>
      </c>
      <c r="C17" s="267">
        <v>350.74</v>
      </c>
      <c r="D17" s="200">
        <v>65.819999999999993</v>
      </c>
      <c r="E17" s="215">
        <f t="shared" si="0"/>
        <v>416.56</v>
      </c>
    </row>
    <row r="18" spans="1:5" ht="35.25" customHeight="1" x14ac:dyDescent="0.25">
      <c r="A18" s="219" t="s">
        <v>729</v>
      </c>
      <c r="B18" s="21" t="s">
        <v>730</v>
      </c>
      <c r="C18" s="267">
        <v>222.23</v>
      </c>
      <c r="D18" s="200">
        <v>55.44</v>
      </c>
      <c r="E18" s="215">
        <f t="shared" si="0"/>
        <v>277.66999999999996</v>
      </c>
    </row>
    <row r="19" spans="1:5" ht="35.25" customHeight="1" x14ac:dyDescent="0.25">
      <c r="A19" s="219" t="s">
        <v>649</v>
      </c>
      <c r="B19" s="21" t="s">
        <v>644</v>
      </c>
      <c r="C19" s="267">
        <v>214.17</v>
      </c>
      <c r="D19" s="200">
        <v>90.14</v>
      </c>
      <c r="E19" s="215">
        <f t="shared" si="0"/>
        <v>304.31</v>
      </c>
    </row>
    <row r="20" spans="1:5" ht="30" x14ac:dyDescent="0.25">
      <c r="A20" s="219" t="s">
        <v>731</v>
      </c>
      <c r="B20" s="21" t="s">
        <v>732</v>
      </c>
      <c r="C20" s="402">
        <v>222.23</v>
      </c>
      <c r="D20" s="202">
        <v>74.89</v>
      </c>
      <c r="E20" s="215">
        <f t="shared" si="0"/>
        <v>297.12</v>
      </c>
    </row>
    <row r="21" spans="1:5" x14ac:dyDescent="0.25">
      <c r="A21" s="57">
        <v>5</v>
      </c>
      <c r="B21" s="26" t="s">
        <v>733</v>
      </c>
      <c r="C21" s="415">
        <v>40.51</v>
      </c>
      <c r="D21" s="202">
        <v>74.89</v>
      </c>
      <c r="E21" s="215">
        <f t="shared" si="0"/>
        <v>115.4</v>
      </c>
    </row>
    <row r="23" spans="1:5" x14ac:dyDescent="0.25">
      <c r="B23" s="24" t="s">
        <v>36</v>
      </c>
      <c r="D23" s="4" t="s">
        <v>688</v>
      </c>
    </row>
  </sheetData>
  <mergeCells count="4">
    <mergeCell ref="A7:E7"/>
    <mergeCell ref="A8:E8"/>
    <mergeCell ref="C11:E11"/>
    <mergeCell ref="C2:E2"/>
  </mergeCells>
  <pageMargins left="0.25" right="0.25" top="0.75" bottom="0.75" header="0.3" footer="0.3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5"/>
  <sheetViews>
    <sheetView view="pageBreakPreview" zoomScale="90" zoomScaleNormal="100" zoomScaleSheetLayoutView="90" workbookViewId="0">
      <selection activeCell="C117" sqref="C117:C123"/>
    </sheetView>
  </sheetViews>
  <sheetFormatPr defaultColWidth="9.140625" defaultRowHeight="15" x14ac:dyDescent="0.25"/>
  <cols>
    <col min="1" max="1" width="15.85546875" style="4" customWidth="1"/>
    <col min="2" max="2" width="90.140625" style="4" customWidth="1"/>
    <col min="3" max="3" width="20.5703125" style="232" customWidth="1"/>
    <col min="4" max="4" width="20.42578125" style="236" customWidth="1"/>
    <col min="5" max="5" width="18.7109375" style="232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C2" s="514" t="s">
        <v>33</v>
      </c>
      <c r="D2" s="514"/>
      <c r="E2" s="514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35" t="s">
        <v>1155</v>
      </c>
    </row>
    <row r="7" spans="1:5" x14ac:dyDescent="0.25">
      <c r="A7" s="504" t="s">
        <v>2</v>
      </c>
      <c r="B7" s="504"/>
      <c r="C7" s="504"/>
      <c r="D7" s="504"/>
      <c r="E7" s="504"/>
    </row>
    <row r="8" spans="1:5" ht="32.25" customHeight="1" x14ac:dyDescent="0.25">
      <c r="A8" s="516" t="s">
        <v>1156</v>
      </c>
      <c r="B8" s="516"/>
      <c r="C8" s="516"/>
      <c r="D8" s="516"/>
      <c r="E8" s="516"/>
    </row>
    <row r="9" spans="1:5" ht="45" x14ac:dyDescent="0.25">
      <c r="A9" s="107" t="s">
        <v>5</v>
      </c>
      <c r="B9" s="107" t="s">
        <v>6</v>
      </c>
      <c r="C9" s="35" t="s">
        <v>401</v>
      </c>
      <c r="D9" s="35" t="s">
        <v>997</v>
      </c>
      <c r="E9" s="98" t="s">
        <v>400</v>
      </c>
    </row>
    <row r="10" spans="1:5" x14ac:dyDescent="0.25">
      <c r="A10" s="1">
        <v>1</v>
      </c>
      <c r="B10" s="2">
        <v>2</v>
      </c>
      <c r="C10" s="97">
        <v>3</v>
      </c>
      <c r="D10" s="101">
        <v>4</v>
      </c>
      <c r="E10" s="101">
        <v>5</v>
      </c>
    </row>
    <row r="11" spans="1:5" ht="19.5" customHeight="1" x14ac:dyDescent="0.25">
      <c r="A11" s="27"/>
      <c r="B11" s="517" t="s">
        <v>253</v>
      </c>
      <c r="C11" s="518"/>
      <c r="D11" s="518"/>
      <c r="E11" s="519"/>
    </row>
    <row r="12" spans="1:5" x14ac:dyDescent="0.25">
      <c r="A12" s="1"/>
      <c r="B12" s="238" t="s">
        <v>255</v>
      </c>
      <c r="C12" s="200">
        <f>+C20+C23+C28+C30+C43+C44+C47+C48</f>
        <v>4.8600000000000003</v>
      </c>
      <c r="D12" s="200">
        <f>+D20+D23+D28+D30+D43+D44+D47+D48</f>
        <v>7.6599999999999993</v>
      </c>
      <c r="E12" s="200">
        <f>+E20+E23+E28+E30+E43+E44+E47+E48</f>
        <v>12.52</v>
      </c>
    </row>
    <row r="13" spans="1:5" x14ac:dyDescent="0.25">
      <c r="A13" s="1"/>
      <c r="B13" s="238" t="s">
        <v>254</v>
      </c>
      <c r="C13" s="200">
        <f>C19+C20+C28+C30+C33+C34+C37+C39</f>
        <v>0.86</v>
      </c>
      <c r="D13" s="200">
        <f>D19+D20+D28+D30+D33+D34+D37+D39</f>
        <v>3.89</v>
      </c>
      <c r="E13" s="200">
        <f>E19+E20+E28+E30+E33+E34+E37+E39</f>
        <v>4.75</v>
      </c>
    </row>
    <row r="14" spans="1:5" x14ac:dyDescent="0.25">
      <c r="A14" s="1"/>
      <c r="B14" s="238" t="s">
        <v>256</v>
      </c>
      <c r="C14" s="200">
        <f>C19+C20+C26+C29+C31+C121+C122+C123</f>
        <v>6.5299999999999994</v>
      </c>
      <c r="D14" s="200">
        <f>D19+D20+D26+D29+D31+D121+D122+D123</f>
        <v>5.75</v>
      </c>
      <c r="E14" s="200">
        <f>E19+E20+E26+E29+E31+E121+E122+E123</f>
        <v>12.280000000000001</v>
      </c>
    </row>
    <row r="15" spans="1:5" x14ac:dyDescent="0.25">
      <c r="A15" s="1"/>
      <c r="B15" s="238" t="s">
        <v>257</v>
      </c>
      <c r="C15" s="200">
        <f>C19+C20+C26+C29+C31+C56+C57+C64+C65+C52+C61+C54+C55+C58+C68+C53+C73</f>
        <v>6.43</v>
      </c>
      <c r="D15" s="200">
        <f>D19+D20+D26+D29+D31+D56+D57+D64+D65+D52+D61+D54+D55+D58+D68+D53+D73</f>
        <v>5.1300000000000026</v>
      </c>
      <c r="E15" s="200">
        <f>E19+E20+E26+E29+E31+E56+E57+E64+E65+E52+E61+E54+E55+E58+E68+E53+E73</f>
        <v>11.559999999999999</v>
      </c>
    </row>
    <row r="16" spans="1:5" x14ac:dyDescent="0.25">
      <c r="A16" s="1"/>
      <c r="B16" s="238" t="s">
        <v>258</v>
      </c>
      <c r="C16" s="200">
        <f>C19+C20+C26+C29+C31+C56+C57+C64+C65+C52+C61+C54+C55+C58+C68+C53</f>
        <v>2.5299999999999998</v>
      </c>
      <c r="D16" s="200">
        <f>D19+D20+D26+D29+D31+D56+D57+D64+D65+D52+D61+D54+D55+D58+D68+D53</f>
        <v>4.3200000000000021</v>
      </c>
      <c r="E16" s="200">
        <f>E19+E20+E26+E29+E31+E56+E57+E64+E65+E52+E61+E54+E55+E58+E68+E53</f>
        <v>6.8499999999999988</v>
      </c>
    </row>
    <row r="17" spans="1:9" ht="15.75" x14ac:dyDescent="0.25">
      <c r="A17" s="36"/>
      <c r="B17" s="520" t="s">
        <v>651</v>
      </c>
      <c r="C17" s="521"/>
      <c r="D17" s="521"/>
      <c r="E17" s="522"/>
    </row>
    <row r="18" spans="1:9" s="131" customFormat="1" x14ac:dyDescent="0.25">
      <c r="A18" s="56" t="s">
        <v>39</v>
      </c>
      <c r="B18" s="113" t="s">
        <v>204</v>
      </c>
      <c r="C18" s="200"/>
      <c r="D18" s="202"/>
      <c r="E18" s="202"/>
    </row>
    <row r="19" spans="1:9" s="131" customFormat="1" ht="15.75" x14ac:dyDescent="0.25">
      <c r="A19" s="441" t="s">
        <v>1071</v>
      </c>
      <c r="B19" s="25" t="s">
        <v>1072</v>
      </c>
      <c r="C19" s="401">
        <v>0.03</v>
      </c>
      <c r="D19" s="267">
        <v>0.04</v>
      </c>
      <c r="E19" s="234">
        <f>C19+D19</f>
        <v>7.0000000000000007E-2</v>
      </c>
      <c r="G19" s="515"/>
      <c r="H19" s="515"/>
      <c r="I19" s="515"/>
    </row>
    <row r="20" spans="1:9" s="131" customFormat="1" ht="15.75" x14ac:dyDescent="0.25">
      <c r="A20" s="441" t="s">
        <v>1073</v>
      </c>
      <c r="B20" s="25" t="s">
        <v>410</v>
      </c>
      <c r="C20" s="401">
        <v>0.03</v>
      </c>
      <c r="D20" s="267">
        <v>0.62</v>
      </c>
      <c r="E20" s="234">
        <f>C20+D20</f>
        <v>0.65</v>
      </c>
    </row>
    <row r="21" spans="1:9" x14ac:dyDescent="0.25">
      <c r="A21" s="144" t="s">
        <v>652</v>
      </c>
      <c r="B21" s="113" t="s">
        <v>208</v>
      </c>
      <c r="C21" s="267"/>
      <c r="D21" s="402"/>
      <c r="E21" s="202"/>
    </row>
    <row r="22" spans="1:9" s="131" customFormat="1" ht="15.75" x14ac:dyDescent="0.25">
      <c r="A22" s="443" t="s">
        <v>1074</v>
      </c>
      <c r="B22" s="25" t="s">
        <v>1075</v>
      </c>
      <c r="C22" s="401">
        <v>1.39</v>
      </c>
      <c r="D22" s="267">
        <v>0.26</v>
      </c>
      <c r="E22" s="234">
        <f>C22+D22</f>
        <v>1.65</v>
      </c>
    </row>
    <row r="23" spans="1:9" s="131" customFormat="1" ht="15.75" x14ac:dyDescent="0.25">
      <c r="A23" s="443" t="s">
        <v>1076</v>
      </c>
      <c r="B23" s="25" t="s">
        <v>1077</v>
      </c>
      <c r="C23" s="401">
        <v>1.76</v>
      </c>
      <c r="D23" s="267">
        <v>0.62</v>
      </c>
      <c r="E23" s="234">
        <f>C23+D23</f>
        <v>2.38</v>
      </c>
    </row>
    <row r="24" spans="1:9" s="131" customFormat="1" x14ac:dyDescent="0.25">
      <c r="A24" s="56" t="s">
        <v>261</v>
      </c>
      <c r="B24" s="79" t="s">
        <v>415</v>
      </c>
      <c r="C24" s="401"/>
      <c r="D24" s="267"/>
      <c r="E24" s="234"/>
    </row>
    <row r="25" spans="1:9" s="131" customFormat="1" ht="21" customHeight="1" x14ac:dyDescent="0.25">
      <c r="A25" s="443" t="s">
        <v>412</v>
      </c>
      <c r="B25" s="25" t="s">
        <v>1146</v>
      </c>
      <c r="C25" s="401">
        <v>0.31</v>
      </c>
      <c r="D25" s="267">
        <v>0.5</v>
      </c>
      <c r="E25" s="234">
        <f t="shared" ref="E25:E31" si="0">C25+D25</f>
        <v>0.81</v>
      </c>
    </row>
    <row r="26" spans="1:9" s="131" customFormat="1" ht="25.5" x14ac:dyDescent="0.25">
      <c r="A26" s="443" t="s">
        <v>412</v>
      </c>
      <c r="B26" s="25" t="s">
        <v>1150</v>
      </c>
      <c r="C26" s="401">
        <v>0.31</v>
      </c>
      <c r="D26" s="267">
        <v>0.52</v>
      </c>
      <c r="E26" s="234">
        <f t="shared" si="0"/>
        <v>0.83000000000000007</v>
      </c>
    </row>
    <row r="27" spans="1:9" s="131" customFormat="1" ht="15.75" x14ac:dyDescent="0.25">
      <c r="A27" s="443" t="s">
        <v>369</v>
      </c>
      <c r="B27" s="25" t="s">
        <v>1078</v>
      </c>
      <c r="C27" s="401">
        <v>0.16</v>
      </c>
      <c r="D27" s="267">
        <v>0.74</v>
      </c>
      <c r="E27" s="234">
        <f t="shared" si="0"/>
        <v>0.9</v>
      </c>
    </row>
    <row r="28" spans="1:9" s="131" customFormat="1" ht="30.75" customHeight="1" x14ac:dyDescent="0.25">
      <c r="A28" s="443" t="s">
        <v>1079</v>
      </c>
      <c r="B28" s="25" t="s">
        <v>1145</v>
      </c>
      <c r="C28" s="401">
        <v>0</v>
      </c>
      <c r="D28" s="267">
        <v>0.48</v>
      </c>
      <c r="E28" s="234">
        <f t="shared" si="0"/>
        <v>0.48</v>
      </c>
    </row>
    <row r="29" spans="1:9" s="131" customFormat="1" ht="31.5" customHeight="1" x14ac:dyDescent="0.25">
      <c r="A29" s="443" t="s">
        <v>1079</v>
      </c>
      <c r="B29" s="25" t="s">
        <v>1148</v>
      </c>
      <c r="C29" s="401">
        <v>0</v>
      </c>
      <c r="D29" s="267">
        <v>0.49</v>
      </c>
      <c r="E29" s="234">
        <f t="shared" si="0"/>
        <v>0.49</v>
      </c>
    </row>
    <row r="30" spans="1:9" s="131" customFormat="1" ht="27.75" customHeight="1" x14ac:dyDescent="0.25">
      <c r="A30" s="443" t="s">
        <v>1080</v>
      </c>
      <c r="B30" s="25" t="s">
        <v>1147</v>
      </c>
      <c r="C30" s="401">
        <v>0</v>
      </c>
      <c r="D30" s="267">
        <v>0.44</v>
      </c>
      <c r="E30" s="234">
        <f t="shared" si="0"/>
        <v>0.44</v>
      </c>
    </row>
    <row r="31" spans="1:9" s="131" customFormat="1" ht="30" customHeight="1" x14ac:dyDescent="0.25">
      <c r="A31" s="443" t="s">
        <v>1080</v>
      </c>
      <c r="B31" s="25" t="s">
        <v>1149</v>
      </c>
      <c r="C31" s="401">
        <v>0</v>
      </c>
      <c r="D31" s="267">
        <v>0.45</v>
      </c>
      <c r="E31" s="234">
        <f t="shared" si="0"/>
        <v>0.45</v>
      </c>
    </row>
    <row r="32" spans="1:9" ht="32.25" customHeight="1" x14ac:dyDescent="0.25">
      <c r="A32" s="446" t="s">
        <v>263</v>
      </c>
      <c r="B32" s="445" t="s">
        <v>1081</v>
      </c>
      <c r="C32" s="430"/>
      <c r="D32" s="430"/>
      <c r="E32" s="235"/>
    </row>
    <row r="33" spans="1:6" s="131" customFormat="1" ht="19.5" customHeight="1" x14ac:dyDescent="0.25">
      <c r="A33" s="442" t="s">
        <v>1082</v>
      </c>
      <c r="B33" s="25" t="s">
        <v>209</v>
      </c>
      <c r="C33" s="401">
        <v>0.09</v>
      </c>
      <c r="D33" s="267">
        <v>0.26</v>
      </c>
      <c r="E33" s="234">
        <f>C33+D33</f>
        <v>0.35</v>
      </c>
    </row>
    <row r="34" spans="1:6" s="131" customFormat="1" ht="25.5" x14ac:dyDescent="0.25">
      <c r="A34" s="442" t="s">
        <v>1083</v>
      </c>
      <c r="B34" s="25" t="s">
        <v>1097</v>
      </c>
      <c r="C34" s="401">
        <v>0.06</v>
      </c>
      <c r="D34" s="267">
        <v>0.39</v>
      </c>
      <c r="E34" s="234">
        <f>C34+D34</f>
        <v>0.45</v>
      </c>
    </row>
    <row r="35" spans="1:6" s="131" customFormat="1" ht="27.75" customHeight="1" x14ac:dyDescent="0.25">
      <c r="A35" s="442" t="s">
        <v>1084</v>
      </c>
      <c r="B35" s="25" t="s">
        <v>1096</v>
      </c>
      <c r="C35" s="401">
        <v>0.11</v>
      </c>
      <c r="D35" s="267">
        <v>0.26</v>
      </c>
      <c r="E35" s="234">
        <f>C35+D35</f>
        <v>0.37</v>
      </c>
    </row>
    <row r="36" spans="1:6" s="131" customFormat="1" ht="15.75" x14ac:dyDescent="0.25">
      <c r="A36" s="442" t="s">
        <v>1085</v>
      </c>
      <c r="B36" s="448" t="s">
        <v>1086</v>
      </c>
      <c r="C36" s="401">
        <v>0.01</v>
      </c>
      <c r="D36" s="267">
        <v>0.26</v>
      </c>
      <c r="E36" s="234">
        <f t="shared" ref="E36:E41" si="1">C36+D36</f>
        <v>0.27</v>
      </c>
    </row>
    <row r="37" spans="1:6" s="131" customFormat="1" ht="15.75" x14ac:dyDescent="0.25">
      <c r="A37" s="442" t="s">
        <v>1087</v>
      </c>
      <c r="B37" s="25" t="s">
        <v>1088</v>
      </c>
      <c r="C37" s="401">
        <v>0.18</v>
      </c>
      <c r="D37" s="267">
        <v>1.04</v>
      </c>
      <c r="E37" s="234">
        <f t="shared" si="1"/>
        <v>1.22</v>
      </c>
    </row>
    <row r="38" spans="1:6" s="131" customFormat="1" ht="15.75" x14ac:dyDescent="0.25">
      <c r="A38" s="442" t="s">
        <v>1089</v>
      </c>
      <c r="B38" s="25" t="s">
        <v>1090</v>
      </c>
      <c r="C38" s="401">
        <v>0.05</v>
      </c>
      <c r="D38" s="267">
        <v>1.87</v>
      </c>
      <c r="E38" s="234">
        <f t="shared" si="1"/>
        <v>1.9200000000000002</v>
      </c>
    </row>
    <row r="39" spans="1:6" s="131" customFormat="1" ht="15.75" x14ac:dyDescent="0.25">
      <c r="A39" s="442" t="s">
        <v>1091</v>
      </c>
      <c r="B39" s="25" t="s">
        <v>1092</v>
      </c>
      <c r="C39" s="401">
        <v>0.47</v>
      </c>
      <c r="D39" s="267">
        <v>0.62</v>
      </c>
      <c r="E39" s="234">
        <f t="shared" si="1"/>
        <v>1.0899999999999999</v>
      </c>
      <c r="F39" s="157"/>
    </row>
    <row r="40" spans="1:6" s="131" customFormat="1" ht="15.75" x14ac:dyDescent="0.25">
      <c r="A40" s="447" t="s">
        <v>1093</v>
      </c>
      <c r="B40" s="112" t="s">
        <v>1094</v>
      </c>
      <c r="C40" s="401">
        <v>0.48</v>
      </c>
      <c r="D40" s="267">
        <v>0.93</v>
      </c>
      <c r="E40" s="234">
        <f t="shared" si="1"/>
        <v>1.4100000000000001</v>
      </c>
    </row>
    <row r="41" spans="1:6" s="131" customFormat="1" ht="15.75" x14ac:dyDescent="0.25">
      <c r="A41" s="447" t="s">
        <v>1095</v>
      </c>
      <c r="B41" s="112" t="s">
        <v>215</v>
      </c>
      <c r="C41" s="401">
        <v>0.52</v>
      </c>
      <c r="D41" s="267">
        <v>2.2799999999999998</v>
      </c>
      <c r="E41" s="234">
        <f t="shared" si="1"/>
        <v>2.8</v>
      </c>
    </row>
    <row r="42" spans="1:6" ht="15.75" x14ac:dyDescent="0.25">
      <c r="A42" s="444" t="s">
        <v>302</v>
      </c>
      <c r="B42" s="445" t="s">
        <v>217</v>
      </c>
      <c r="C42" s="428"/>
      <c r="D42" s="428"/>
      <c r="E42" s="235"/>
    </row>
    <row r="43" spans="1:6" s="131" customFormat="1" ht="41.25" customHeight="1" x14ac:dyDescent="0.25">
      <c r="A43" s="442" t="s">
        <v>1098</v>
      </c>
      <c r="B43" s="25" t="s">
        <v>1099</v>
      </c>
      <c r="C43" s="401">
        <v>0.65</v>
      </c>
      <c r="D43" s="267">
        <v>1.26</v>
      </c>
      <c r="E43" s="234">
        <f t="shared" ref="E43:E48" si="2">C43+D43</f>
        <v>1.9100000000000001</v>
      </c>
    </row>
    <row r="44" spans="1:6" s="131" customFormat="1" ht="25.5" x14ac:dyDescent="0.25">
      <c r="A44" s="442" t="s">
        <v>1100</v>
      </c>
      <c r="B44" s="25" t="s">
        <v>1101</v>
      </c>
      <c r="C44" s="401">
        <v>0.06</v>
      </c>
      <c r="D44" s="267">
        <v>1.97</v>
      </c>
      <c r="E44" s="234">
        <f t="shared" si="2"/>
        <v>2.0299999999999998</v>
      </c>
    </row>
    <row r="45" spans="1:6" s="131" customFormat="1" ht="25.5" x14ac:dyDescent="0.25">
      <c r="A45" s="442" t="s">
        <v>1102</v>
      </c>
      <c r="B45" s="25" t="s">
        <v>1103</v>
      </c>
      <c r="C45" s="401">
        <v>0.06</v>
      </c>
      <c r="D45" s="267">
        <v>3.53</v>
      </c>
      <c r="E45" s="234">
        <f t="shared" si="2"/>
        <v>3.59</v>
      </c>
    </row>
    <row r="46" spans="1:6" s="131" customFormat="1" ht="15.75" x14ac:dyDescent="0.25">
      <c r="A46" s="442" t="s">
        <v>378</v>
      </c>
      <c r="B46" s="25" t="s">
        <v>1104</v>
      </c>
      <c r="C46" s="401">
        <v>0.56000000000000005</v>
      </c>
      <c r="D46" s="267">
        <v>2.8</v>
      </c>
      <c r="E46" s="234">
        <f t="shared" si="2"/>
        <v>3.36</v>
      </c>
    </row>
    <row r="47" spans="1:6" s="131" customFormat="1" ht="25.5" x14ac:dyDescent="0.25">
      <c r="A47" s="447" t="s">
        <v>1105</v>
      </c>
      <c r="B47" s="112" t="s">
        <v>1106</v>
      </c>
      <c r="C47" s="401">
        <v>2.33</v>
      </c>
      <c r="D47" s="267">
        <v>2.0099999999999998</v>
      </c>
      <c r="E47" s="234">
        <f t="shared" si="2"/>
        <v>4.34</v>
      </c>
    </row>
    <row r="48" spans="1:6" s="131" customFormat="1" ht="15.75" x14ac:dyDescent="0.25">
      <c r="A48" s="442" t="s">
        <v>1107</v>
      </c>
      <c r="B48" s="25" t="s">
        <v>1108</v>
      </c>
      <c r="C48" s="401">
        <v>0.03</v>
      </c>
      <c r="D48" s="267">
        <v>0.26</v>
      </c>
      <c r="E48" s="234">
        <f t="shared" si="2"/>
        <v>0.29000000000000004</v>
      </c>
    </row>
    <row r="49" spans="1:5" ht="16.5" customHeight="1" x14ac:dyDescent="0.25">
      <c r="A49" s="444" t="s">
        <v>576</v>
      </c>
      <c r="B49" s="445" t="s">
        <v>218</v>
      </c>
      <c r="C49" s="428"/>
      <c r="D49" s="428"/>
      <c r="E49" s="235"/>
    </row>
    <row r="50" spans="1:5" s="131" customFormat="1" ht="25.5" x14ac:dyDescent="0.25">
      <c r="A50" s="442" t="s">
        <v>1109</v>
      </c>
      <c r="B50" s="25" t="s">
        <v>1110</v>
      </c>
      <c r="C50" s="401">
        <v>0.32</v>
      </c>
      <c r="D50" s="267">
        <v>1.04</v>
      </c>
      <c r="E50" s="234">
        <f t="shared" ref="E50:E75" si="3">C50+D50</f>
        <v>1.36</v>
      </c>
    </row>
    <row r="51" spans="1:5" s="131" customFormat="1" ht="25.5" x14ac:dyDescent="0.25">
      <c r="A51" s="442" t="s">
        <v>578</v>
      </c>
      <c r="B51" s="25" t="s">
        <v>1111</v>
      </c>
      <c r="C51" s="401"/>
      <c r="D51" s="267"/>
      <c r="E51" s="234"/>
    </row>
    <row r="52" spans="1:5" s="131" customFormat="1" x14ac:dyDescent="0.25">
      <c r="A52" s="56"/>
      <c r="B52" s="142" t="s">
        <v>228</v>
      </c>
      <c r="C52" s="267">
        <v>0.19</v>
      </c>
      <c r="D52" s="267">
        <v>0.2</v>
      </c>
      <c r="E52" s="234">
        <f>SUM(C52:D52)</f>
        <v>0.39</v>
      </c>
    </row>
    <row r="53" spans="1:5" s="131" customFormat="1" x14ac:dyDescent="0.25">
      <c r="A53" s="56"/>
      <c r="B53" s="142" t="s">
        <v>229</v>
      </c>
      <c r="C53" s="267">
        <v>0.23</v>
      </c>
      <c r="D53" s="267">
        <v>0.2</v>
      </c>
      <c r="E53" s="234">
        <f t="shared" ref="E53:E72" si="4">SUM(C53:D53)</f>
        <v>0.43000000000000005</v>
      </c>
    </row>
    <row r="54" spans="1:5" s="131" customFormat="1" x14ac:dyDescent="0.25">
      <c r="A54" s="56"/>
      <c r="B54" s="142" t="s">
        <v>230</v>
      </c>
      <c r="C54" s="267">
        <v>0.19</v>
      </c>
      <c r="D54" s="267">
        <v>0.2</v>
      </c>
      <c r="E54" s="234">
        <f t="shared" si="4"/>
        <v>0.39</v>
      </c>
    </row>
    <row r="55" spans="1:5" s="131" customFormat="1" x14ac:dyDescent="0.25">
      <c r="A55" s="56"/>
      <c r="B55" s="142" t="s">
        <v>231</v>
      </c>
      <c r="C55" s="267">
        <v>0.19</v>
      </c>
      <c r="D55" s="267">
        <v>0.2</v>
      </c>
      <c r="E55" s="234">
        <f t="shared" si="4"/>
        <v>0.39</v>
      </c>
    </row>
    <row r="56" spans="1:5" s="131" customFormat="1" x14ac:dyDescent="0.25">
      <c r="A56" s="56"/>
      <c r="B56" s="142" t="s">
        <v>232</v>
      </c>
      <c r="C56" s="267">
        <v>0.2</v>
      </c>
      <c r="D56" s="267">
        <v>0.2</v>
      </c>
      <c r="E56" s="234">
        <f t="shared" si="4"/>
        <v>0.4</v>
      </c>
    </row>
    <row r="57" spans="1:5" s="131" customFormat="1" x14ac:dyDescent="0.25">
      <c r="A57" s="56"/>
      <c r="B57" s="142" t="s">
        <v>233</v>
      </c>
      <c r="C57" s="267">
        <v>0.19</v>
      </c>
      <c r="D57" s="267">
        <v>0.2</v>
      </c>
      <c r="E57" s="234">
        <f t="shared" si="4"/>
        <v>0.39</v>
      </c>
    </row>
    <row r="58" spans="1:5" s="131" customFormat="1" x14ac:dyDescent="0.25">
      <c r="A58" s="56"/>
      <c r="B58" s="142" t="s">
        <v>234</v>
      </c>
      <c r="C58" s="267">
        <v>0.19</v>
      </c>
      <c r="D58" s="267">
        <v>0.2</v>
      </c>
      <c r="E58" s="234">
        <f t="shared" si="4"/>
        <v>0.39</v>
      </c>
    </row>
    <row r="59" spans="1:5" s="131" customFormat="1" x14ac:dyDescent="0.25">
      <c r="A59" s="56"/>
      <c r="B59" s="142" t="s">
        <v>235</v>
      </c>
      <c r="C59" s="267">
        <v>0.23</v>
      </c>
      <c r="D59" s="267">
        <v>0.2</v>
      </c>
      <c r="E59" s="234">
        <f t="shared" si="4"/>
        <v>0.43000000000000005</v>
      </c>
    </row>
    <row r="60" spans="1:5" s="131" customFormat="1" x14ac:dyDescent="0.25">
      <c r="A60" s="56"/>
      <c r="B60" s="142" t="s">
        <v>236</v>
      </c>
      <c r="C60" s="267">
        <v>0.2</v>
      </c>
      <c r="D60" s="267">
        <v>0.2</v>
      </c>
      <c r="E60" s="234">
        <f t="shared" si="4"/>
        <v>0.4</v>
      </c>
    </row>
    <row r="61" spans="1:5" s="131" customFormat="1" x14ac:dyDescent="0.25">
      <c r="A61" s="56"/>
      <c r="B61" s="142" t="s">
        <v>238</v>
      </c>
      <c r="C61" s="267">
        <v>0.19</v>
      </c>
      <c r="D61" s="267">
        <v>0.2</v>
      </c>
      <c r="E61" s="234">
        <f t="shared" si="4"/>
        <v>0.39</v>
      </c>
    </row>
    <row r="62" spans="1:5" s="131" customFormat="1" x14ac:dyDescent="0.25">
      <c r="A62" s="56"/>
      <c r="B62" s="142" t="s">
        <v>239</v>
      </c>
      <c r="C62" s="267">
        <v>0.19</v>
      </c>
      <c r="D62" s="267">
        <v>0.2</v>
      </c>
      <c r="E62" s="234">
        <f t="shared" si="4"/>
        <v>0.39</v>
      </c>
    </row>
    <row r="63" spans="1:5" s="131" customFormat="1" x14ac:dyDescent="0.25">
      <c r="A63" s="56"/>
      <c r="B63" s="142" t="s">
        <v>241</v>
      </c>
      <c r="C63" s="267">
        <v>0.21</v>
      </c>
      <c r="D63" s="267">
        <v>0.2</v>
      </c>
      <c r="E63" s="234">
        <f t="shared" si="4"/>
        <v>0.41000000000000003</v>
      </c>
    </row>
    <row r="64" spans="1:5" s="131" customFormat="1" x14ac:dyDescent="0.25">
      <c r="A64" s="56"/>
      <c r="B64" s="142" t="s">
        <v>242</v>
      </c>
      <c r="C64" s="267">
        <v>0.2</v>
      </c>
      <c r="D64" s="267">
        <v>0.2</v>
      </c>
      <c r="E64" s="234">
        <f t="shared" si="4"/>
        <v>0.4</v>
      </c>
    </row>
    <row r="65" spans="1:5" s="131" customFormat="1" x14ac:dyDescent="0.25">
      <c r="A65" s="56"/>
      <c r="B65" s="142" t="s">
        <v>243</v>
      </c>
      <c r="C65" s="267">
        <v>0.19</v>
      </c>
      <c r="D65" s="267">
        <v>0.2</v>
      </c>
      <c r="E65" s="234">
        <f t="shared" si="4"/>
        <v>0.39</v>
      </c>
    </row>
    <row r="66" spans="1:5" s="131" customFormat="1" x14ac:dyDescent="0.25">
      <c r="A66" s="56"/>
      <c r="B66" s="142" t="s">
        <v>245</v>
      </c>
      <c r="C66" s="267">
        <v>0.23</v>
      </c>
      <c r="D66" s="267">
        <v>0.2</v>
      </c>
      <c r="E66" s="234">
        <f t="shared" si="4"/>
        <v>0.43000000000000005</v>
      </c>
    </row>
    <row r="67" spans="1:5" s="131" customFormat="1" x14ac:dyDescent="0.25">
      <c r="A67" s="56"/>
      <c r="B67" s="142" t="s">
        <v>246</v>
      </c>
      <c r="C67" s="267">
        <v>0.24</v>
      </c>
      <c r="D67" s="267">
        <v>0.2</v>
      </c>
      <c r="E67" s="234">
        <f t="shared" si="4"/>
        <v>0.44</v>
      </c>
    </row>
    <row r="68" spans="1:5" s="131" customFormat="1" x14ac:dyDescent="0.25">
      <c r="A68" s="56"/>
      <c r="B68" s="142" t="s">
        <v>247</v>
      </c>
      <c r="C68" s="267">
        <v>0.2</v>
      </c>
      <c r="D68" s="267">
        <v>0.2</v>
      </c>
      <c r="E68" s="234">
        <f t="shared" si="4"/>
        <v>0.4</v>
      </c>
    </row>
    <row r="69" spans="1:5" s="131" customFormat="1" x14ac:dyDescent="0.25">
      <c r="A69" s="56"/>
      <c r="B69" s="142" t="s">
        <v>659</v>
      </c>
      <c r="C69" s="267">
        <v>0.19</v>
      </c>
      <c r="D69" s="267">
        <v>0.2</v>
      </c>
      <c r="E69" s="234">
        <f t="shared" si="4"/>
        <v>0.39</v>
      </c>
    </row>
    <row r="70" spans="1:5" s="131" customFormat="1" x14ac:dyDescent="0.25">
      <c r="A70" s="56"/>
      <c r="B70" s="142" t="s">
        <v>939</v>
      </c>
      <c r="C70" s="267">
        <v>0.46</v>
      </c>
      <c r="D70" s="267">
        <v>0.2</v>
      </c>
      <c r="E70" s="234">
        <f t="shared" si="4"/>
        <v>0.66</v>
      </c>
    </row>
    <row r="71" spans="1:5" s="131" customFormat="1" x14ac:dyDescent="0.25">
      <c r="A71" s="56"/>
      <c r="B71" s="142" t="s">
        <v>961</v>
      </c>
      <c r="C71" s="267">
        <v>0.22</v>
      </c>
      <c r="D71" s="267">
        <v>0.2</v>
      </c>
      <c r="E71" s="234">
        <f t="shared" si="4"/>
        <v>0.42000000000000004</v>
      </c>
    </row>
    <row r="72" spans="1:5" s="131" customFormat="1" x14ac:dyDescent="0.25">
      <c r="A72" s="56"/>
      <c r="B72" s="142" t="s">
        <v>978</v>
      </c>
      <c r="C72" s="267">
        <v>0.48</v>
      </c>
      <c r="D72" s="267">
        <v>0.2</v>
      </c>
      <c r="E72" s="234">
        <f t="shared" si="4"/>
        <v>0.67999999999999994</v>
      </c>
    </row>
    <row r="73" spans="1:5" s="131" customFormat="1" ht="31.5" customHeight="1" x14ac:dyDescent="0.25">
      <c r="A73" s="442" t="s">
        <v>290</v>
      </c>
      <c r="B73" s="25" t="s">
        <v>1135</v>
      </c>
      <c r="C73" s="401">
        <v>3.9</v>
      </c>
      <c r="D73" s="267">
        <v>0.81</v>
      </c>
      <c r="E73" s="234">
        <f t="shared" si="3"/>
        <v>4.71</v>
      </c>
    </row>
    <row r="74" spans="1:5" s="131" customFormat="1" ht="31.5" customHeight="1" x14ac:dyDescent="0.25">
      <c r="A74" s="442" t="s">
        <v>1137</v>
      </c>
      <c r="B74" s="25" t="s">
        <v>1136</v>
      </c>
      <c r="C74" s="401">
        <v>1.05</v>
      </c>
      <c r="D74" s="267">
        <v>0.81</v>
      </c>
      <c r="E74" s="234">
        <f t="shared" si="3"/>
        <v>1.86</v>
      </c>
    </row>
    <row r="75" spans="1:5" s="131" customFormat="1" ht="15.75" x14ac:dyDescent="0.25">
      <c r="A75" s="442" t="s">
        <v>293</v>
      </c>
      <c r="B75" s="25" t="s">
        <v>1112</v>
      </c>
      <c r="C75" s="401">
        <v>82.06</v>
      </c>
      <c r="D75" s="267">
        <v>0.93</v>
      </c>
      <c r="E75" s="234">
        <f t="shared" si="3"/>
        <v>82.990000000000009</v>
      </c>
    </row>
    <row r="76" spans="1:5" s="131" customFormat="1" ht="15.75" x14ac:dyDescent="0.25">
      <c r="A76" s="444" t="s">
        <v>385</v>
      </c>
      <c r="B76" s="445" t="s">
        <v>1113</v>
      </c>
      <c r="C76" s="454"/>
      <c r="D76" s="454"/>
      <c r="E76" s="455"/>
    </row>
    <row r="77" spans="1:5" s="131" customFormat="1" ht="69" customHeight="1" x14ac:dyDescent="0.25">
      <c r="A77" s="447" t="s">
        <v>1114</v>
      </c>
      <c r="B77" s="112" t="s">
        <v>1134</v>
      </c>
      <c r="C77" s="401">
        <v>0.18</v>
      </c>
      <c r="D77" s="267">
        <v>1.21</v>
      </c>
      <c r="E77" s="234">
        <f>C77+D77</f>
        <v>1.39</v>
      </c>
    </row>
    <row r="78" spans="1:5" s="131" customFormat="1" ht="76.5" customHeight="1" x14ac:dyDescent="0.25">
      <c r="A78" s="442" t="s">
        <v>1115</v>
      </c>
      <c r="B78" s="112" t="s">
        <v>1116</v>
      </c>
      <c r="C78" s="401"/>
      <c r="D78" s="267"/>
      <c r="E78" s="234"/>
    </row>
    <row r="79" spans="1:5" s="131" customFormat="1" x14ac:dyDescent="0.25">
      <c r="A79" s="56"/>
      <c r="B79" s="79" t="s">
        <v>1117</v>
      </c>
      <c r="C79" s="401"/>
      <c r="D79" s="267"/>
      <c r="E79" s="234"/>
    </row>
    <row r="80" spans="1:5" s="131" customFormat="1" x14ac:dyDescent="0.25">
      <c r="A80" s="56"/>
      <c r="B80" s="142" t="s">
        <v>220</v>
      </c>
      <c r="C80" s="401">
        <v>2.16</v>
      </c>
      <c r="D80" s="267">
        <v>1.74</v>
      </c>
      <c r="E80" s="234">
        <f t="shared" ref="E80:E82" si="5">C80+D80</f>
        <v>3.9000000000000004</v>
      </c>
    </row>
    <row r="81" spans="1:5" s="131" customFormat="1" x14ac:dyDescent="0.25">
      <c r="A81" s="56"/>
      <c r="B81" s="142" t="s">
        <v>221</v>
      </c>
      <c r="C81" s="401">
        <v>1.96</v>
      </c>
      <c r="D81" s="267">
        <v>1.74</v>
      </c>
      <c r="E81" s="234">
        <f t="shared" si="5"/>
        <v>3.7</v>
      </c>
    </row>
    <row r="82" spans="1:5" s="131" customFormat="1" x14ac:dyDescent="0.25">
      <c r="A82" s="56"/>
      <c r="B82" s="142" t="s">
        <v>222</v>
      </c>
      <c r="C82" s="401">
        <v>4.29</v>
      </c>
      <c r="D82" s="267">
        <v>1.74</v>
      </c>
      <c r="E82" s="234">
        <f t="shared" si="5"/>
        <v>6.03</v>
      </c>
    </row>
    <row r="83" spans="1:5" s="131" customFormat="1" x14ac:dyDescent="0.25">
      <c r="A83" s="56"/>
      <c r="B83" s="142" t="s">
        <v>1118</v>
      </c>
      <c r="C83" s="401"/>
      <c r="D83" s="267"/>
      <c r="E83" s="234"/>
    </row>
    <row r="84" spans="1:5" s="131" customFormat="1" x14ac:dyDescent="0.25">
      <c r="A84" s="56"/>
      <c r="B84" s="142" t="s">
        <v>223</v>
      </c>
      <c r="C84" s="401">
        <v>1.76</v>
      </c>
      <c r="D84" s="267">
        <v>1.74</v>
      </c>
      <c r="E84" s="234">
        <f>C84+D84</f>
        <v>3.5</v>
      </c>
    </row>
    <row r="85" spans="1:5" s="131" customFormat="1" x14ac:dyDescent="0.25">
      <c r="A85" s="56"/>
      <c r="B85" s="142" t="s">
        <v>224</v>
      </c>
      <c r="C85" s="401">
        <v>1.83</v>
      </c>
      <c r="D85" s="267">
        <v>1.74</v>
      </c>
      <c r="E85" s="234">
        <f>C85+D85</f>
        <v>3.5700000000000003</v>
      </c>
    </row>
    <row r="86" spans="1:5" s="131" customFormat="1" x14ac:dyDescent="0.25">
      <c r="A86" s="56"/>
      <c r="B86" s="142" t="s">
        <v>225</v>
      </c>
      <c r="C86" s="401">
        <v>2.79</v>
      </c>
      <c r="D86" s="267">
        <v>1.74</v>
      </c>
      <c r="E86" s="234">
        <f>C86+D86</f>
        <v>4.53</v>
      </c>
    </row>
    <row r="87" spans="1:5" s="131" customFormat="1" x14ac:dyDescent="0.25">
      <c r="A87" s="56"/>
      <c r="B87" s="142" t="s">
        <v>226</v>
      </c>
      <c r="C87" s="401">
        <v>8.5299999999999994</v>
      </c>
      <c r="D87" s="267">
        <v>1.74</v>
      </c>
      <c r="E87" s="234">
        <f>C87+D87</f>
        <v>10.27</v>
      </c>
    </row>
    <row r="88" spans="1:5" s="131" customFormat="1" ht="55.5" customHeight="1" x14ac:dyDescent="0.25">
      <c r="A88" s="447" t="s">
        <v>797</v>
      </c>
      <c r="B88" s="112" t="s">
        <v>1119</v>
      </c>
      <c r="C88" s="401"/>
      <c r="D88" s="267"/>
      <c r="E88" s="234"/>
    </row>
    <row r="89" spans="1:5" s="131" customFormat="1" x14ac:dyDescent="0.25">
      <c r="A89" s="56"/>
      <c r="B89" s="142" t="s">
        <v>1117</v>
      </c>
      <c r="C89" s="401"/>
      <c r="D89" s="267"/>
      <c r="E89" s="234"/>
    </row>
    <row r="90" spans="1:5" s="131" customFormat="1" x14ac:dyDescent="0.25">
      <c r="A90" s="56"/>
      <c r="B90" s="142" t="s">
        <v>396</v>
      </c>
      <c r="C90" s="401">
        <v>14.66</v>
      </c>
      <c r="D90" s="267">
        <v>1.45</v>
      </c>
      <c r="E90" s="234">
        <f>C90+D90</f>
        <v>16.11</v>
      </c>
    </row>
    <row r="91" spans="1:5" s="131" customFormat="1" x14ac:dyDescent="0.25">
      <c r="A91" s="56"/>
      <c r="B91" s="142" t="s">
        <v>319</v>
      </c>
      <c r="C91" s="401">
        <v>12.97</v>
      </c>
      <c r="D91" s="267">
        <v>1.45</v>
      </c>
      <c r="E91" s="234">
        <f>C91+D91</f>
        <v>14.42</v>
      </c>
    </row>
    <row r="92" spans="1:5" s="131" customFormat="1" x14ac:dyDescent="0.25">
      <c r="A92" s="56"/>
      <c r="B92" s="142" t="s">
        <v>320</v>
      </c>
      <c r="C92" s="267">
        <v>8.26</v>
      </c>
      <c r="D92" s="267">
        <v>1.45</v>
      </c>
      <c r="E92" s="234">
        <f>C92+D92</f>
        <v>9.7099999999999991</v>
      </c>
    </row>
    <row r="93" spans="1:5" s="131" customFormat="1" x14ac:dyDescent="0.25">
      <c r="A93" s="56"/>
      <c r="B93" s="142" t="s">
        <v>1118</v>
      </c>
      <c r="C93" s="401"/>
      <c r="D93" s="267"/>
      <c r="E93" s="234"/>
    </row>
    <row r="94" spans="1:5" s="131" customFormat="1" x14ac:dyDescent="0.25">
      <c r="A94" s="56"/>
      <c r="B94" s="82" t="s">
        <v>321</v>
      </c>
      <c r="C94" s="267">
        <v>9.2899999999999991</v>
      </c>
      <c r="D94" s="267">
        <v>1.45</v>
      </c>
      <c r="E94" s="234">
        <f t="shared" ref="E94:E101" si="6">C94+D94</f>
        <v>10.739999999999998</v>
      </c>
    </row>
    <row r="95" spans="1:5" s="131" customFormat="1" x14ac:dyDescent="0.25">
      <c r="A95" s="56"/>
      <c r="B95" s="82" t="s">
        <v>322</v>
      </c>
      <c r="C95" s="401">
        <v>19.73</v>
      </c>
      <c r="D95" s="267">
        <v>1.45</v>
      </c>
      <c r="E95" s="234">
        <f t="shared" si="6"/>
        <v>21.18</v>
      </c>
    </row>
    <row r="96" spans="1:5" s="131" customFormat="1" x14ac:dyDescent="0.25">
      <c r="A96" s="56"/>
      <c r="B96" s="82" t="s">
        <v>323</v>
      </c>
      <c r="C96" s="401">
        <v>14.55</v>
      </c>
      <c r="D96" s="267">
        <v>1.45</v>
      </c>
      <c r="E96" s="234">
        <f t="shared" si="6"/>
        <v>16</v>
      </c>
    </row>
    <row r="97" spans="1:5" s="131" customFormat="1" x14ac:dyDescent="0.25">
      <c r="A97" s="56"/>
      <c r="B97" s="82" t="s">
        <v>324</v>
      </c>
      <c r="C97" s="401">
        <v>11.89</v>
      </c>
      <c r="D97" s="267">
        <v>1.45</v>
      </c>
      <c r="E97" s="234">
        <f t="shared" si="6"/>
        <v>13.34</v>
      </c>
    </row>
    <row r="98" spans="1:5" s="131" customFormat="1" x14ac:dyDescent="0.25">
      <c r="A98" s="56"/>
      <c r="B98" s="82" t="s">
        <v>325</v>
      </c>
      <c r="C98" s="401">
        <v>12.75</v>
      </c>
      <c r="D98" s="267">
        <v>1.45</v>
      </c>
      <c r="E98" s="234">
        <f t="shared" si="6"/>
        <v>14.2</v>
      </c>
    </row>
    <row r="99" spans="1:5" s="131" customFormat="1" x14ac:dyDescent="0.25">
      <c r="A99" s="56"/>
      <c r="B99" s="82" t="s">
        <v>326</v>
      </c>
      <c r="C99" s="401">
        <v>15.4</v>
      </c>
      <c r="D99" s="267">
        <v>1.45</v>
      </c>
      <c r="E99" s="234">
        <f t="shared" si="6"/>
        <v>16.850000000000001</v>
      </c>
    </row>
    <row r="100" spans="1:5" s="131" customFormat="1" x14ac:dyDescent="0.25">
      <c r="A100" s="56"/>
      <c r="B100" s="82" t="s">
        <v>327</v>
      </c>
      <c r="C100" s="401">
        <v>13.12</v>
      </c>
      <c r="D100" s="267">
        <v>1.45</v>
      </c>
      <c r="E100" s="234">
        <f t="shared" si="6"/>
        <v>14.569999999999999</v>
      </c>
    </row>
    <row r="101" spans="1:5" s="131" customFormat="1" x14ac:dyDescent="0.25">
      <c r="A101" s="56"/>
      <c r="B101" s="82" t="s">
        <v>328</v>
      </c>
      <c r="C101" s="401">
        <v>14.05</v>
      </c>
      <c r="D101" s="267">
        <v>1.45</v>
      </c>
      <c r="E101" s="234">
        <f t="shared" si="6"/>
        <v>15.5</v>
      </c>
    </row>
    <row r="102" spans="1:5" s="131" customFormat="1" x14ac:dyDescent="0.25">
      <c r="A102" s="56"/>
      <c r="B102" s="142" t="s">
        <v>1120</v>
      </c>
      <c r="C102" s="401"/>
      <c r="D102" s="267"/>
      <c r="E102" s="234"/>
    </row>
    <row r="103" spans="1:5" s="131" customFormat="1" x14ac:dyDescent="0.25">
      <c r="A103" s="56"/>
      <c r="B103" s="82" t="s">
        <v>714</v>
      </c>
      <c r="C103" s="401">
        <v>24.8</v>
      </c>
      <c r="D103" s="267">
        <v>1.45</v>
      </c>
      <c r="E103" s="234">
        <f>C103+D103</f>
        <v>26.25</v>
      </c>
    </row>
    <row r="104" spans="1:5" s="131" customFormat="1" ht="25.5" x14ac:dyDescent="0.25">
      <c r="A104" s="447" t="s">
        <v>1121</v>
      </c>
      <c r="B104" s="112" t="s">
        <v>1122</v>
      </c>
      <c r="C104" s="401">
        <v>4.4800000000000004</v>
      </c>
      <c r="D104" s="267">
        <v>0.93</v>
      </c>
      <c r="E104" s="234">
        <f>C104+D104</f>
        <v>5.41</v>
      </c>
    </row>
    <row r="105" spans="1:5" s="131" customFormat="1" ht="25.5" x14ac:dyDescent="0.25">
      <c r="A105" s="447" t="s">
        <v>1121</v>
      </c>
      <c r="B105" s="112" t="s">
        <v>1140</v>
      </c>
      <c r="C105" s="401">
        <v>9.76</v>
      </c>
      <c r="D105" s="267">
        <v>0.93</v>
      </c>
      <c r="E105" s="234">
        <f>C105+D105</f>
        <v>10.69</v>
      </c>
    </row>
    <row r="106" spans="1:5" s="131" customFormat="1" ht="40.5" customHeight="1" x14ac:dyDescent="0.25">
      <c r="A106" s="447" t="s">
        <v>1123</v>
      </c>
      <c r="B106" s="112" t="s">
        <v>1138</v>
      </c>
      <c r="C106" s="401"/>
      <c r="D106" s="267"/>
      <c r="E106" s="234"/>
    </row>
    <row r="107" spans="1:5" s="131" customFormat="1" ht="15.75" x14ac:dyDescent="0.25">
      <c r="A107" s="447"/>
      <c r="B107" s="79" t="s">
        <v>653</v>
      </c>
      <c r="C107" s="401">
        <v>16.64</v>
      </c>
      <c r="D107" s="267">
        <v>2.41</v>
      </c>
      <c r="E107" s="234">
        <f t="shared" ref="E107" si="7">C107+D107</f>
        <v>19.05</v>
      </c>
    </row>
    <row r="108" spans="1:5" s="131" customFormat="1" ht="15.75" x14ac:dyDescent="0.25">
      <c r="A108" s="447"/>
      <c r="B108" s="82" t="s">
        <v>657</v>
      </c>
      <c r="C108" s="401">
        <v>36.72</v>
      </c>
      <c r="D108" s="401">
        <v>2.41</v>
      </c>
      <c r="E108" s="403">
        <f>C108+D108</f>
        <v>39.129999999999995</v>
      </c>
    </row>
    <row r="109" spans="1:5" s="131" customFormat="1" ht="15.75" x14ac:dyDescent="0.25">
      <c r="A109" s="447"/>
      <c r="B109" s="82" t="s">
        <v>658</v>
      </c>
      <c r="C109" s="401">
        <v>19.03</v>
      </c>
      <c r="D109" s="401">
        <v>2.41</v>
      </c>
      <c r="E109" s="403">
        <f>C109+D109</f>
        <v>21.44</v>
      </c>
    </row>
    <row r="110" spans="1:5" ht="15.75" x14ac:dyDescent="0.25">
      <c r="A110" s="235">
        <v>6</v>
      </c>
      <c r="B110" s="431" t="s">
        <v>1125</v>
      </c>
      <c r="C110" s="430"/>
      <c r="D110" s="430"/>
      <c r="E110" s="456"/>
    </row>
    <row r="111" spans="1:5" ht="38.25" x14ac:dyDescent="0.25">
      <c r="A111" s="447" t="s">
        <v>882</v>
      </c>
      <c r="B111" s="112" t="s">
        <v>1124</v>
      </c>
      <c r="C111" s="401">
        <v>0.26</v>
      </c>
      <c r="D111" s="401">
        <v>2.4900000000000002</v>
      </c>
      <c r="E111" s="403">
        <f>C111+D111</f>
        <v>2.75</v>
      </c>
    </row>
    <row r="112" spans="1:5" ht="25.5" x14ac:dyDescent="0.25">
      <c r="A112" s="442" t="s">
        <v>883</v>
      </c>
      <c r="B112" s="25" t="s">
        <v>1126</v>
      </c>
      <c r="C112" s="401">
        <v>0.21</v>
      </c>
      <c r="D112" s="404">
        <v>1.66</v>
      </c>
      <c r="E112" s="404">
        <f>C112+D112</f>
        <v>1.8699999999999999</v>
      </c>
    </row>
    <row r="113" spans="1:5" ht="25.5" x14ac:dyDescent="0.25">
      <c r="A113" s="442" t="s">
        <v>884</v>
      </c>
      <c r="B113" s="25" t="s">
        <v>1127</v>
      </c>
      <c r="C113" s="401">
        <v>0.18</v>
      </c>
      <c r="D113" s="401">
        <v>1.51</v>
      </c>
      <c r="E113" s="403">
        <f>C113+D113</f>
        <v>1.69</v>
      </c>
    </row>
    <row r="114" spans="1:5" ht="50.25" customHeight="1" x14ac:dyDescent="0.25">
      <c r="A114" s="442" t="s">
        <v>1128</v>
      </c>
      <c r="B114" s="25" t="s">
        <v>1129</v>
      </c>
      <c r="C114" s="401">
        <v>8.82</v>
      </c>
      <c r="D114" s="401">
        <v>4.03</v>
      </c>
      <c r="E114" s="403">
        <f t="shared" ref="E114" si="8">C114+D114</f>
        <v>12.850000000000001</v>
      </c>
    </row>
    <row r="115" spans="1:5" ht="15.75" x14ac:dyDescent="0.25">
      <c r="A115" s="444" t="s">
        <v>506</v>
      </c>
      <c r="B115" s="445" t="s">
        <v>1130</v>
      </c>
      <c r="C115" s="429"/>
      <c r="D115" s="432"/>
      <c r="E115" s="457"/>
    </row>
    <row r="116" spans="1:5" ht="49.5" customHeight="1" x14ac:dyDescent="0.25">
      <c r="A116" s="442" t="s">
        <v>1131</v>
      </c>
      <c r="B116" s="25" t="s">
        <v>1139</v>
      </c>
      <c r="C116" s="215"/>
      <c r="D116" s="200"/>
      <c r="E116" s="234"/>
    </row>
    <row r="117" spans="1:5" ht="17.25" customHeight="1" x14ac:dyDescent="0.25">
      <c r="A117" s="56"/>
      <c r="B117" s="233" t="s">
        <v>656</v>
      </c>
      <c r="C117" s="401">
        <v>1.99</v>
      </c>
      <c r="D117" s="267">
        <v>0.93</v>
      </c>
      <c r="E117" s="239">
        <f>C117+D117</f>
        <v>2.92</v>
      </c>
    </row>
    <row r="118" spans="1:5" x14ac:dyDescent="0.25">
      <c r="A118" s="56"/>
      <c r="B118" s="142" t="s">
        <v>655</v>
      </c>
      <c r="C118" s="401">
        <v>1.68</v>
      </c>
      <c r="D118" s="267">
        <v>0.93</v>
      </c>
      <c r="E118" s="239">
        <f>C118+D118</f>
        <v>2.61</v>
      </c>
    </row>
    <row r="119" spans="1:5" x14ac:dyDescent="0.25">
      <c r="A119" s="56"/>
      <c r="B119" s="142" t="s">
        <v>654</v>
      </c>
      <c r="C119" s="401">
        <v>2.58</v>
      </c>
      <c r="D119" s="267">
        <v>0.93</v>
      </c>
      <c r="E119" s="239">
        <f>C119+D119</f>
        <v>3.5100000000000002</v>
      </c>
    </row>
    <row r="120" spans="1:5" ht="25.5" x14ac:dyDescent="0.25">
      <c r="A120" s="442" t="s">
        <v>1132</v>
      </c>
      <c r="B120" s="25" t="s">
        <v>1133</v>
      </c>
      <c r="C120" s="401"/>
      <c r="D120" s="267"/>
      <c r="E120" s="239"/>
    </row>
    <row r="121" spans="1:5" ht="21" customHeight="1" x14ac:dyDescent="0.25">
      <c r="A121" s="26"/>
      <c r="B121" s="233" t="s">
        <v>656</v>
      </c>
      <c r="C121" s="401">
        <v>1.94</v>
      </c>
      <c r="D121" s="267">
        <v>1.21</v>
      </c>
      <c r="E121" s="239">
        <f>C121+D121</f>
        <v>3.15</v>
      </c>
    </row>
    <row r="122" spans="1:5" x14ac:dyDescent="0.25">
      <c r="A122" s="26"/>
      <c r="B122" s="142" t="s">
        <v>655</v>
      </c>
      <c r="C122" s="401">
        <v>1.66</v>
      </c>
      <c r="D122" s="267">
        <v>1.21</v>
      </c>
      <c r="E122" s="239">
        <f>C122+D122</f>
        <v>2.87</v>
      </c>
    </row>
    <row r="123" spans="1:5" x14ac:dyDescent="0.25">
      <c r="A123" s="26"/>
      <c r="B123" s="142" t="s">
        <v>654</v>
      </c>
      <c r="C123" s="401">
        <v>2.56</v>
      </c>
      <c r="D123" s="267">
        <v>1.21</v>
      </c>
      <c r="E123" s="239">
        <f>C123+D123</f>
        <v>3.77</v>
      </c>
    </row>
    <row r="124" spans="1:5" x14ac:dyDescent="0.25">
      <c r="A124" s="244"/>
      <c r="B124" s="244"/>
      <c r="C124" s="245"/>
      <c r="D124" s="246"/>
      <c r="E124" s="237"/>
    </row>
    <row r="125" spans="1:5" x14ac:dyDescent="0.25">
      <c r="B125" s="37" t="s">
        <v>36</v>
      </c>
      <c r="D125" s="247" t="s">
        <v>688</v>
      </c>
    </row>
  </sheetData>
  <mergeCells count="6">
    <mergeCell ref="G19:I19"/>
    <mergeCell ref="C2:E2"/>
    <mergeCell ref="A7:E7"/>
    <mergeCell ref="A8:E8"/>
    <mergeCell ref="B11:E11"/>
    <mergeCell ref="B17:E17"/>
  </mergeCells>
  <printOptions horizontalCentered="1"/>
  <pageMargins left="0" right="0" top="0" bottom="0" header="0.31496062992125984" footer="0.31496062992125984"/>
  <pageSetup paperSize="9" scale="60" fitToHeight="0" orientation="portrait" r:id="rId1"/>
  <rowBreaks count="1" manualBreakCount="1">
    <brk id="6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B1" workbookViewId="0">
      <selection activeCell="H93" sqref="H93"/>
    </sheetView>
  </sheetViews>
  <sheetFormatPr defaultColWidth="9.140625" defaultRowHeight="15" x14ac:dyDescent="0.25"/>
  <cols>
    <col min="1" max="1" width="15.85546875" style="4" customWidth="1"/>
    <col min="2" max="2" width="65.28515625" style="4" customWidth="1"/>
    <col min="3" max="3" width="20.5703125" style="4" customWidth="1"/>
    <col min="4" max="4" width="18.140625" style="87" customWidth="1"/>
    <col min="5" max="5" width="18.7109375" style="4" customWidth="1"/>
    <col min="6" max="9" width="9.140625" style="4"/>
    <col min="10" max="11" width="12" style="4" bestFit="1" customWidth="1"/>
    <col min="12" max="16384" width="9.140625" style="4"/>
  </cols>
  <sheetData>
    <row r="1" spans="1:11" x14ac:dyDescent="0.25">
      <c r="E1" s="5" t="s">
        <v>0</v>
      </c>
    </row>
    <row r="2" spans="1:11" x14ac:dyDescent="0.25">
      <c r="E2" s="5" t="s">
        <v>33</v>
      </c>
    </row>
    <row r="3" spans="1:11" x14ac:dyDescent="0.25">
      <c r="E3" s="5" t="s">
        <v>1</v>
      </c>
    </row>
    <row r="4" spans="1:11" x14ac:dyDescent="0.25">
      <c r="E4" s="5" t="s">
        <v>34</v>
      </c>
    </row>
    <row r="5" spans="1:11" x14ac:dyDescent="0.25">
      <c r="E5" s="5" t="s">
        <v>406</v>
      </c>
    </row>
    <row r="7" spans="1:11" x14ac:dyDescent="0.25">
      <c r="A7" s="497" t="s">
        <v>2</v>
      </c>
      <c r="B7" s="497"/>
      <c r="C7" s="497"/>
      <c r="D7" s="497"/>
      <c r="E7" s="497"/>
    </row>
    <row r="8" spans="1:11" ht="52.5" customHeight="1" x14ac:dyDescent="0.25">
      <c r="A8" s="516" t="s">
        <v>407</v>
      </c>
      <c r="B8" s="516"/>
      <c r="C8" s="516"/>
      <c r="D8" s="516"/>
      <c r="E8" s="516"/>
    </row>
    <row r="9" spans="1:11" ht="63.75" customHeight="1" x14ac:dyDescent="0.25">
      <c r="A9" s="107" t="s">
        <v>5</v>
      </c>
      <c r="B9" s="107" t="s">
        <v>6</v>
      </c>
      <c r="C9" s="35" t="s">
        <v>401</v>
      </c>
      <c r="D9" s="35" t="s">
        <v>402</v>
      </c>
      <c r="E9" s="98" t="s">
        <v>400</v>
      </c>
    </row>
    <row r="10" spans="1:11" x14ac:dyDescent="0.25">
      <c r="A10" s="1">
        <v>1</v>
      </c>
      <c r="B10" s="2">
        <v>2</v>
      </c>
      <c r="C10" s="97">
        <v>3</v>
      </c>
      <c r="D10" s="101">
        <v>4</v>
      </c>
      <c r="E10" s="101">
        <v>5</v>
      </c>
    </row>
    <row r="11" spans="1:11" ht="19.5" customHeight="1" x14ac:dyDescent="0.25">
      <c r="A11" s="27"/>
      <c r="B11" s="517" t="s">
        <v>253</v>
      </c>
      <c r="C11" s="518"/>
      <c r="D11" s="518"/>
      <c r="E11" s="519"/>
    </row>
    <row r="12" spans="1:11" x14ac:dyDescent="0.25">
      <c r="A12" s="1"/>
      <c r="B12" s="77" t="s">
        <v>255</v>
      </c>
      <c r="C12" s="102">
        <v>2.21</v>
      </c>
      <c r="D12" s="102">
        <v>3.25</v>
      </c>
      <c r="E12" s="102">
        <f>C12+D12</f>
        <v>5.46</v>
      </c>
      <c r="F12" s="102">
        <f t="shared" ref="F12:H12" si="0">F27+F30+F47+F48+F49+F50</f>
        <v>1.7100000000000002</v>
      </c>
      <c r="G12" s="102">
        <f t="shared" si="0"/>
        <v>4.13</v>
      </c>
      <c r="H12" s="102">
        <f t="shared" si="0"/>
        <v>5.84</v>
      </c>
      <c r="I12" s="130">
        <f t="shared" ref="I12:I23" si="1">F12/C12*100</f>
        <v>77.375565610859738</v>
      </c>
      <c r="J12" s="130">
        <f t="shared" ref="J12:J23" si="2">G12/D12*100</f>
        <v>127.07692307692307</v>
      </c>
      <c r="K12" s="130">
        <f t="shared" ref="K12:K23" si="3">H12/E12*100</f>
        <v>106.95970695970696</v>
      </c>
    </row>
    <row r="13" spans="1:11" x14ac:dyDescent="0.25">
      <c r="A13" s="1"/>
      <c r="B13" s="77" t="s">
        <v>254</v>
      </c>
      <c r="C13" s="102">
        <v>0.39</v>
      </c>
      <c r="D13" s="102">
        <v>2.39</v>
      </c>
      <c r="E13" s="102">
        <f t="shared" ref="E13:E21" si="4">C13+D13</f>
        <v>2.7800000000000002</v>
      </c>
      <c r="F13" s="102">
        <f t="shared" ref="F13:H13" si="5">F27+F36+F37+F40+F42</f>
        <v>0.42000000000000004</v>
      </c>
      <c r="G13" s="102">
        <f t="shared" si="5"/>
        <v>1.78</v>
      </c>
      <c r="H13" s="102">
        <f t="shared" si="5"/>
        <v>2.1999999999999997</v>
      </c>
      <c r="I13" s="130">
        <f t="shared" si="1"/>
        <v>107.69230769230771</v>
      </c>
      <c r="J13" s="130">
        <f t="shared" si="2"/>
        <v>74.476987447698733</v>
      </c>
      <c r="K13" s="130">
        <f t="shared" si="3"/>
        <v>79.136690647481998</v>
      </c>
    </row>
    <row r="14" spans="1:11" x14ac:dyDescent="0.25">
      <c r="A14" s="1"/>
      <c r="B14" s="77" t="s">
        <v>256</v>
      </c>
      <c r="C14" s="102">
        <v>3.08</v>
      </c>
      <c r="D14" s="102">
        <v>3.61</v>
      </c>
      <c r="E14" s="102">
        <f t="shared" si="4"/>
        <v>6.6899999999999995</v>
      </c>
      <c r="F14" s="102">
        <f t="shared" ref="F14:H14" si="6">F27+F33+F85+F86+F87</f>
        <v>1.7599999999999998</v>
      </c>
      <c r="G14" s="102">
        <f t="shared" si="6"/>
        <v>4.21</v>
      </c>
      <c r="H14" s="102">
        <f t="shared" si="6"/>
        <v>5.9700000000000006</v>
      </c>
      <c r="I14" s="130">
        <f t="shared" si="1"/>
        <v>57.142857142857139</v>
      </c>
      <c r="J14" s="130">
        <f t="shared" si="2"/>
        <v>116.62049861495845</v>
      </c>
      <c r="K14" s="130">
        <f t="shared" si="3"/>
        <v>89.237668161434996</v>
      </c>
    </row>
    <row r="15" spans="1:11" x14ac:dyDescent="0.25">
      <c r="A15" s="1"/>
      <c r="B15" s="77" t="s">
        <v>257</v>
      </c>
      <c r="C15" s="102">
        <v>2.5499999999999998</v>
      </c>
      <c r="D15" s="102">
        <v>4.12</v>
      </c>
      <c r="E15" s="102">
        <f t="shared" si="4"/>
        <v>6.67</v>
      </c>
      <c r="F15" s="102">
        <f t="shared" ref="F15:H15" si="7">F27+F32+F60+F61+F70+F71+F56+F66+F58+F59+F62+F75+F57+F81</f>
        <v>2.9699999999999998</v>
      </c>
      <c r="G15" s="102">
        <f t="shared" si="7"/>
        <v>3.9</v>
      </c>
      <c r="H15" s="102">
        <f t="shared" si="7"/>
        <v>6.870000000000001</v>
      </c>
      <c r="I15" s="130">
        <f t="shared" si="1"/>
        <v>116.47058823529413</v>
      </c>
      <c r="J15" s="130">
        <f t="shared" si="2"/>
        <v>94.660194174757279</v>
      </c>
      <c r="K15" s="130">
        <f t="shared" si="3"/>
        <v>102.99850074962519</v>
      </c>
    </row>
    <row r="16" spans="1:11" x14ac:dyDescent="0.25">
      <c r="A16" s="1"/>
      <c r="B16" s="77" t="s">
        <v>258</v>
      </c>
      <c r="C16" s="102">
        <v>0.64</v>
      </c>
      <c r="D16" s="102">
        <v>3.08</v>
      </c>
      <c r="E16" s="102">
        <f t="shared" si="4"/>
        <v>3.72</v>
      </c>
      <c r="F16" s="102">
        <f t="shared" ref="F16:H16" si="8">F27+F32+F60+F61+F70+F71+F56+F66+F58+F59+F62+F75+F57</f>
        <v>2.1199999999999997</v>
      </c>
      <c r="G16" s="102">
        <f t="shared" si="8"/>
        <v>3.3</v>
      </c>
      <c r="H16" s="102">
        <f t="shared" si="8"/>
        <v>5.4200000000000008</v>
      </c>
      <c r="I16" s="130">
        <f t="shared" si="1"/>
        <v>331.24999999999994</v>
      </c>
      <c r="J16" s="130">
        <f t="shared" si="2"/>
        <v>107.14285714285714</v>
      </c>
      <c r="K16" s="130">
        <f t="shared" si="3"/>
        <v>145.69892473118279</v>
      </c>
    </row>
    <row r="17" spans="1:11" x14ac:dyDescent="0.25">
      <c r="A17" s="1"/>
      <c r="B17" s="78" t="s">
        <v>344</v>
      </c>
      <c r="C17" s="102">
        <v>3.92</v>
      </c>
      <c r="D17" s="102">
        <v>4.62</v>
      </c>
      <c r="E17" s="102">
        <f t="shared" si="4"/>
        <v>8.5399999999999991</v>
      </c>
      <c r="F17" s="102">
        <f t="shared" ref="F17:H17" si="9">F27+F32+F60+F61+F70+F71+F56+F66+F59+F58+F62+F75+F57+F73+F77+F81</f>
        <v>4.8499999999999996</v>
      </c>
      <c r="G17" s="102">
        <f t="shared" si="9"/>
        <v>4.3999999999999995</v>
      </c>
      <c r="H17" s="102">
        <f t="shared" si="9"/>
        <v>9.25</v>
      </c>
      <c r="I17" s="130">
        <f t="shared" si="1"/>
        <v>123.72448979591837</v>
      </c>
      <c r="J17" s="130">
        <f t="shared" si="2"/>
        <v>95.238095238095227</v>
      </c>
      <c r="K17" s="130">
        <f t="shared" si="3"/>
        <v>108.3138173302108</v>
      </c>
    </row>
    <row r="18" spans="1:11" x14ac:dyDescent="0.25">
      <c r="A18" s="1"/>
      <c r="B18" s="78" t="s">
        <v>345</v>
      </c>
      <c r="C18" s="102">
        <v>5.7</v>
      </c>
      <c r="D18" s="102">
        <v>5.37</v>
      </c>
      <c r="E18" s="102">
        <f t="shared" si="4"/>
        <v>11.07</v>
      </c>
      <c r="F18" s="102">
        <f t="shared" ref="F18:H18" si="10">F27+F32+F60+F61+F70+F71+F56+F66+F59+F58+F62+F75+F57+F81+F73+F77+F64+F67</f>
        <v>5.22</v>
      </c>
      <c r="G18" s="102">
        <f t="shared" si="10"/>
        <v>4.9000000000000004</v>
      </c>
      <c r="H18" s="102">
        <f t="shared" si="10"/>
        <v>10.119999999999999</v>
      </c>
      <c r="I18" s="130">
        <f t="shared" si="1"/>
        <v>91.578947368421055</v>
      </c>
      <c r="J18" s="130">
        <f t="shared" si="2"/>
        <v>91.247672253258855</v>
      </c>
      <c r="K18" s="130">
        <f t="shared" si="3"/>
        <v>91.418247515808488</v>
      </c>
    </row>
    <row r="19" spans="1:11" x14ac:dyDescent="0.25">
      <c r="A19" s="1"/>
      <c r="B19" s="78" t="s">
        <v>346</v>
      </c>
      <c r="C19" s="102">
        <v>4.0599999999999996</v>
      </c>
      <c r="D19" s="102">
        <v>5.12</v>
      </c>
      <c r="E19" s="102">
        <f t="shared" si="4"/>
        <v>9.18</v>
      </c>
      <c r="F19" s="102">
        <f t="shared" ref="F19:H19" si="11">F27+F32+F60+F61+F70+F71+F56+F66+F59+F58+F62+F75+F57+F81+F73+F77+F64+F67+F63+F76+F69</f>
        <v>5.81</v>
      </c>
      <c r="G19" s="102">
        <f t="shared" si="11"/>
        <v>5.65</v>
      </c>
      <c r="H19" s="102">
        <f t="shared" si="11"/>
        <v>11.459999999999997</v>
      </c>
      <c r="I19" s="130">
        <f t="shared" si="1"/>
        <v>143.10344827586206</v>
      </c>
      <c r="J19" s="130">
        <f t="shared" si="2"/>
        <v>110.3515625</v>
      </c>
      <c r="K19" s="130">
        <f t="shared" si="3"/>
        <v>124.83660130718953</v>
      </c>
    </row>
    <row r="20" spans="1:11" x14ac:dyDescent="0.25">
      <c r="A20" s="1"/>
      <c r="B20" s="78" t="s">
        <v>500</v>
      </c>
      <c r="C20" s="102"/>
      <c r="D20" s="102"/>
      <c r="E20" s="102">
        <f t="shared" si="4"/>
        <v>0</v>
      </c>
      <c r="F20" s="102">
        <f t="shared" ref="F20:H20" si="12">F27+F32+F60+F61+F70+F71+F56+F66+F58+F59+F62+F75+F57+F81+F76+F69</f>
        <v>3.3499999999999996</v>
      </c>
      <c r="G20" s="102">
        <f t="shared" si="12"/>
        <v>4.4000000000000004</v>
      </c>
      <c r="H20" s="102">
        <f t="shared" si="12"/>
        <v>7.7500000000000009</v>
      </c>
      <c r="I20" s="130" t="e">
        <f t="shared" si="1"/>
        <v>#DIV/0!</v>
      </c>
      <c r="J20" s="130" t="e">
        <f t="shared" si="2"/>
        <v>#DIV/0!</v>
      </c>
      <c r="K20" s="130" t="e">
        <f t="shared" si="3"/>
        <v>#DIV/0!</v>
      </c>
    </row>
    <row r="21" spans="1:11" x14ac:dyDescent="0.25">
      <c r="A21" s="1"/>
      <c r="B21" s="78" t="s">
        <v>347</v>
      </c>
      <c r="C21" s="102">
        <v>4.0599999999999996</v>
      </c>
      <c r="D21" s="102">
        <v>5.12</v>
      </c>
      <c r="E21" s="102">
        <f t="shared" si="4"/>
        <v>9.18</v>
      </c>
      <c r="F21" s="102">
        <f t="shared" ref="F21:H21" si="13">F27+F32+F60+F61+F70+F71+F56+F66+F58+F59+F62+F75+F57+F81+F73+F77+F64+F67+F63+F76+F69</f>
        <v>5.81</v>
      </c>
      <c r="G21" s="102">
        <f t="shared" si="13"/>
        <v>5.65</v>
      </c>
      <c r="H21" s="102">
        <f t="shared" si="13"/>
        <v>11.459999999999997</v>
      </c>
      <c r="I21" s="130">
        <f t="shared" si="1"/>
        <v>143.10344827586206</v>
      </c>
      <c r="J21" s="130">
        <f t="shared" si="2"/>
        <v>110.3515625</v>
      </c>
      <c r="K21" s="130">
        <f t="shared" si="3"/>
        <v>124.83660130718953</v>
      </c>
    </row>
    <row r="22" spans="1:11" ht="15.75" x14ac:dyDescent="0.25">
      <c r="A22" s="36"/>
      <c r="B22" s="520" t="s">
        <v>259</v>
      </c>
      <c r="C22" s="521"/>
      <c r="D22" s="521"/>
      <c r="E22" s="522"/>
      <c r="I22" s="130" t="e">
        <f t="shared" si="1"/>
        <v>#DIV/0!</v>
      </c>
      <c r="J22" s="130" t="e">
        <f t="shared" si="2"/>
        <v>#DIV/0!</v>
      </c>
      <c r="K22" s="130" t="e">
        <f t="shared" si="3"/>
        <v>#DIV/0!</v>
      </c>
    </row>
    <row r="23" spans="1:11" x14ac:dyDescent="0.25">
      <c r="A23" s="28" t="s">
        <v>39</v>
      </c>
      <c r="B23" s="109" t="s">
        <v>204</v>
      </c>
      <c r="C23" s="103"/>
      <c r="D23" s="104"/>
      <c r="E23" s="104"/>
      <c r="F23" s="103"/>
      <c r="G23" s="104"/>
      <c r="H23" s="104"/>
      <c r="I23" s="130" t="e">
        <f t="shared" si="1"/>
        <v>#DIV/0!</v>
      </c>
      <c r="J23" s="130" t="e">
        <f t="shared" si="2"/>
        <v>#DIV/0!</v>
      </c>
      <c r="K23" s="130" t="e">
        <f t="shared" si="3"/>
        <v>#DIV/0!</v>
      </c>
    </row>
    <row r="24" spans="1:11" x14ac:dyDescent="0.25">
      <c r="A24" s="28" t="s">
        <v>105</v>
      </c>
      <c r="B24" s="79" t="s">
        <v>205</v>
      </c>
      <c r="C24" s="100">
        <v>0.72</v>
      </c>
      <c r="D24" s="100">
        <v>0.03</v>
      </c>
      <c r="E24" s="100">
        <f>C24+D24</f>
        <v>0.75</v>
      </c>
      <c r="F24" s="100">
        <v>0.72</v>
      </c>
      <c r="G24" s="100">
        <v>0.03</v>
      </c>
      <c r="H24" s="100">
        <f>F24+G24</f>
        <v>0.75</v>
      </c>
      <c r="I24" s="130">
        <f>F24/C24*100</f>
        <v>100</v>
      </c>
      <c r="J24" s="130">
        <f>G24/D24*100</f>
        <v>100</v>
      </c>
      <c r="K24" s="130">
        <f>H24/E24*100</f>
        <v>100</v>
      </c>
    </row>
    <row r="25" spans="1:11" x14ac:dyDescent="0.25">
      <c r="A25" s="28" t="s">
        <v>103</v>
      </c>
      <c r="B25" s="79" t="s">
        <v>206</v>
      </c>
      <c r="C25" s="100">
        <v>0.16</v>
      </c>
      <c r="D25" s="100">
        <v>0.02</v>
      </c>
      <c r="E25" s="100">
        <f>C25+D25</f>
        <v>0.18</v>
      </c>
      <c r="F25" s="100">
        <v>0.16</v>
      </c>
      <c r="G25" s="100">
        <v>0.02</v>
      </c>
      <c r="H25" s="100">
        <f>F25+G25</f>
        <v>0.18</v>
      </c>
      <c r="I25" s="130">
        <f t="shared" ref="I25:I87" si="14">F25/C25*100</f>
        <v>100</v>
      </c>
      <c r="J25" s="130">
        <f t="shared" ref="J25:J87" si="15">G25/D25*100</f>
        <v>100</v>
      </c>
      <c r="K25" s="130">
        <f t="shared" ref="K25:K87" si="16">H25/E25*100</f>
        <v>100</v>
      </c>
    </row>
    <row r="26" spans="1:11" x14ac:dyDescent="0.25">
      <c r="A26" s="28" t="s">
        <v>101</v>
      </c>
      <c r="B26" s="79" t="s">
        <v>207</v>
      </c>
      <c r="C26" s="100">
        <v>0.16</v>
      </c>
      <c r="D26" s="100">
        <v>0.01</v>
      </c>
      <c r="E26" s="100">
        <f>C26+D26</f>
        <v>0.17</v>
      </c>
      <c r="F26" s="100">
        <v>0.16</v>
      </c>
      <c r="G26" s="100">
        <v>0.01</v>
      </c>
      <c r="H26" s="100">
        <f>F26+G26</f>
        <v>0.17</v>
      </c>
      <c r="I26" s="130">
        <f t="shared" si="14"/>
        <v>100</v>
      </c>
      <c r="J26" s="130">
        <f t="shared" si="15"/>
        <v>100</v>
      </c>
      <c r="K26" s="130">
        <f t="shared" si="16"/>
        <v>100</v>
      </c>
    </row>
    <row r="27" spans="1:11" x14ac:dyDescent="0.25">
      <c r="A27" s="29" t="s">
        <v>260</v>
      </c>
      <c r="B27" s="79" t="s">
        <v>410</v>
      </c>
      <c r="C27" s="100"/>
      <c r="D27" s="100">
        <v>0.5</v>
      </c>
      <c r="E27" s="100">
        <f>C27+D27</f>
        <v>0.5</v>
      </c>
      <c r="F27" s="100">
        <v>0.01</v>
      </c>
      <c r="G27" s="100">
        <v>0.22</v>
      </c>
      <c r="H27" s="100">
        <f>F27+G27</f>
        <v>0.23</v>
      </c>
      <c r="I27" s="130" t="e">
        <f t="shared" si="14"/>
        <v>#DIV/0!</v>
      </c>
      <c r="J27" s="130">
        <f t="shared" si="15"/>
        <v>44</v>
      </c>
      <c r="K27" s="130">
        <f t="shared" si="16"/>
        <v>46</v>
      </c>
    </row>
    <row r="28" spans="1:11" x14ac:dyDescent="0.25">
      <c r="A28" s="30" t="s">
        <v>261</v>
      </c>
      <c r="B28" s="80" t="s">
        <v>208</v>
      </c>
      <c r="C28" s="85"/>
      <c r="D28" s="47"/>
      <c r="E28" s="47"/>
      <c r="I28" s="130" t="e">
        <f t="shared" si="14"/>
        <v>#DIV/0!</v>
      </c>
      <c r="J28" s="130" t="e">
        <f t="shared" si="15"/>
        <v>#DIV/0!</v>
      </c>
      <c r="K28" s="130" t="e">
        <f t="shared" si="16"/>
        <v>#DIV/0!</v>
      </c>
    </row>
    <row r="29" spans="1:11" ht="38.25" x14ac:dyDescent="0.25">
      <c r="A29" s="28" t="s">
        <v>412</v>
      </c>
      <c r="B29" s="79" t="s">
        <v>411</v>
      </c>
      <c r="C29" s="100">
        <v>0.75</v>
      </c>
      <c r="D29" s="100">
        <v>0.22</v>
      </c>
      <c r="E29" s="100">
        <f>C29+D29</f>
        <v>0.97</v>
      </c>
      <c r="F29" s="100">
        <v>1.1000000000000001</v>
      </c>
      <c r="G29" s="100">
        <v>0.22</v>
      </c>
      <c r="H29" s="100">
        <f>F29+G29</f>
        <v>1.32</v>
      </c>
      <c r="I29" s="130">
        <f t="shared" si="14"/>
        <v>146.66666666666669</v>
      </c>
      <c r="J29" s="130">
        <f t="shared" si="15"/>
        <v>100</v>
      </c>
      <c r="K29" s="130">
        <f t="shared" si="16"/>
        <v>136.08247422680412</v>
      </c>
    </row>
    <row r="30" spans="1:11" ht="25.5" x14ac:dyDescent="0.25">
      <c r="A30" s="28" t="s">
        <v>414</v>
      </c>
      <c r="B30" s="79" t="s">
        <v>413</v>
      </c>
      <c r="C30" s="100">
        <v>0.46</v>
      </c>
      <c r="D30" s="100">
        <v>0.44</v>
      </c>
      <c r="E30" s="100">
        <f>C30+D30</f>
        <v>0.9</v>
      </c>
      <c r="F30" s="100">
        <v>1.2</v>
      </c>
      <c r="G30" s="100">
        <v>0.43</v>
      </c>
      <c r="H30" s="100">
        <f>F30+G30</f>
        <v>1.63</v>
      </c>
      <c r="I30" s="130">
        <f t="shared" si="14"/>
        <v>260.86956521739125</v>
      </c>
      <c r="J30" s="130">
        <f t="shared" si="15"/>
        <v>97.727272727272734</v>
      </c>
      <c r="K30" s="130">
        <f t="shared" si="16"/>
        <v>181.11111111111109</v>
      </c>
    </row>
    <row r="31" spans="1:11" x14ac:dyDescent="0.25">
      <c r="A31" s="124" t="s">
        <v>262</v>
      </c>
      <c r="B31" s="79" t="s">
        <v>415</v>
      </c>
      <c r="C31" s="100"/>
      <c r="D31" s="100"/>
      <c r="E31" s="100"/>
      <c r="F31" s="100"/>
      <c r="G31" s="100"/>
      <c r="H31" s="100"/>
      <c r="I31" s="130" t="e">
        <f t="shared" si="14"/>
        <v>#DIV/0!</v>
      </c>
      <c r="J31" s="130" t="e">
        <f t="shared" si="15"/>
        <v>#DIV/0!</v>
      </c>
      <c r="K31" s="130" t="e">
        <f t="shared" si="16"/>
        <v>#DIV/0!</v>
      </c>
    </row>
    <row r="32" spans="1:11" x14ac:dyDescent="0.25">
      <c r="A32" s="32" t="s">
        <v>418</v>
      </c>
      <c r="B32" s="79" t="s">
        <v>416</v>
      </c>
      <c r="C32" s="100"/>
      <c r="D32" s="100">
        <v>0.33</v>
      </c>
      <c r="E32" s="100">
        <f>C32+D32</f>
        <v>0.33</v>
      </c>
      <c r="F32" s="100">
        <v>0.02</v>
      </c>
      <c r="G32" s="100">
        <v>0.33</v>
      </c>
      <c r="H32" s="100">
        <f>F32+G32</f>
        <v>0.35000000000000003</v>
      </c>
      <c r="I32" s="130" t="e">
        <f t="shared" si="14"/>
        <v>#DIV/0!</v>
      </c>
      <c r="J32" s="130">
        <f t="shared" si="15"/>
        <v>100</v>
      </c>
      <c r="K32" s="130">
        <f t="shared" si="16"/>
        <v>106.06060606060606</v>
      </c>
    </row>
    <row r="33" spans="1:11" x14ac:dyDescent="0.25">
      <c r="A33" s="28" t="s">
        <v>419</v>
      </c>
      <c r="B33" s="79" t="s">
        <v>417</v>
      </c>
      <c r="C33" s="100"/>
      <c r="D33" s="100">
        <v>0.33</v>
      </c>
      <c r="E33" s="100">
        <f>C33+D33</f>
        <v>0.33</v>
      </c>
      <c r="F33" s="100">
        <v>0.38</v>
      </c>
      <c r="G33" s="100">
        <v>0.33</v>
      </c>
      <c r="H33" s="100">
        <f>F33+G33</f>
        <v>0.71</v>
      </c>
      <c r="I33" s="130" t="e">
        <f t="shared" si="14"/>
        <v>#DIV/0!</v>
      </c>
      <c r="J33" s="130">
        <f t="shared" si="15"/>
        <v>100</v>
      </c>
      <c r="K33" s="130">
        <f t="shared" si="16"/>
        <v>215.15151515151513</v>
      </c>
    </row>
    <row r="34" spans="1:11" ht="18" customHeight="1" x14ac:dyDescent="0.25">
      <c r="A34" s="31" t="s">
        <v>286</v>
      </c>
      <c r="B34" s="523" t="s">
        <v>420</v>
      </c>
      <c r="C34" s="525"/>
      <c r="D34" s="525"/>
      <c r="E34" s="47"/>
      <c r="I34" s="130" t="e">
        <f t="shared" si="14"/>
        <v>#DIV/0!</v>
      </c>
      <c r="J34" s="130" t="e">
        <f t="shared" si="15"/>
        <v>#DIV/0!</v>
      </c>
      <c r="K34" s="130" t="e">
        <f t="shared" si="16"/>
        <v>#DIV/0!</v>
      </c>
    </row>
    <row r="35" spans="1:11" x14ac:dyDescent="0.25">
      <c r="A35" s="31" t="s">
        <v>263</v>
      </c>
      <c r="B35" s="80" t="s">
        <v>421</v>
      </c>
      <c r="C35" s="88"/>
      <c r="D35" s="47"/>
      <c r="E35" s="47"/>
      <c r="I35" s="130" t="e">
        <f t="shared" si="14"/>
        <v>#DIV/0!</v>
      </c>
      <c r="J35" s="130" t="e">
        <f t="shared" si="15"/>
        <v>#DIV/0!</v>
      </c>
      <c r="K35" s="130" t="e">
        <f t="shared" si="16"/>
        <v>#DIV/0!</v>
      </c>
    </row>
    <row r="36" spans="1:11" ht="25.5" x14ac:dyDescent="0.25">
      <c r="A36" s="28" t="s">
        <v>264</v>
      </c>
      <c r="B36" s="79" t="s">
        <v>209</v>
      </c>
      <c r="C36" s="100">
        <v>7.0000000000000007E-2</v>
      </c>
      <c r="D36" s="100">
        <v>0.17</v>
      </c>
      <c r="E36" s="100">
        <f>C36+D36</f>
        <v>0.24000000000000002</v>
      </c>
      <c r="F36" s="100">
        <v>7.0000000000000007E-2</v>
      </c>
      <c r="G36" s="100">
        <v>0.17</v>
      </c>
      <c r="H36" s="100">
        <f>F36+G36</f>
        <v>0.24000000000000002</v>
      </c>
      <c r="I36" s="130">
        <f t="shared" si="14"/>
        <v>100</v>
      </c>
      <c r="J36" s="130">
        <f t="shared" si="15"/>
        <v>100</v>
      </c>
      <c r="K36" s="130">
        <f t="shared" si="16"/>
        <v>100</v>
      </c>
    </row>
    <row r="37" spans="1:11" x14ac:dyDescent="0.25">
      <c r="A37" s="28" t="s">
        <v>265</v>
      </c>
      <c r="B37" s="79" t="s">
        <v>210</v>
      </c>
      <c r="C37" s="100">
        <v>0.08</v>
      </c>
      <c r="D37" s="100">
        <v>0.28000000000000003</v>
      </c>
      <c r="E37" s="100">
        <f>C37+D37</f>
        <v>0.36000000000000004</v>
      </c>
      <c r="F37" s="100">
        <v>0.08</v>
      </c>
      <c r="G37" s="100">
        <v>0.22</v>
      </c>
      <c r="H37" s="100">
        <f>F37+G37</f>
        <v>0.3</v>
      </c>
      <c r="I37" s="130">
        <f t="shared" si="14"/>
        <v>100</v>
      </c>
      <c r="J37" s="130">
        <f t="shared" si="15"/>
        <v>78.571428571428569</v>
      </c>
      <c r="K37" s="130">
        <f t="shared" si="16"/>
        <v>83.333333333333329</v>
      </c>
    </row>
    <row r="38" spans="1:11" x14ac:dyDescent="0.25">
      <c r="A38" s="108" t="s">
        <v>266</v>
      </c>
      <c r="B38" s="109" t="s">
        <v>211</v>
      </c>
      <c r="C38" s="100"/>
      <c r="D38" s="105"/>
      <c r="E38" s="104"/>
      <c r="F38" s="100"/>
      <c r="G38" s="105"/>
      <c r="H38" s="104"/>
      <c r="I38" s="130"/>
      <c r="J38" s="130"/>
      <c r="K38" s="130"/>
    </row>
    <row r="39" spans="1:11" x14ac:dyDescent="0.25">
      <c r="A39" s="28" t="s">
        <v>267</v>
      </c>
      <c r="B39" s="79" t="s">
        <v>212</v>
      </c>
      <c r="C39" s="100">
        <v>0.01</v>
      </c>
      <c r="D39" s="100">
        <v>0.17</v>
      </c>
      <c r="E39" s="100">
        <f t="shared" ref="E39:E45" si="17">C39+D39</f>
        <v>0.18000000000000002</v>
      </c>
      <c r="F39" s="100">
        <v>0.01</v>
      </c>
      <c r="G39" s="100">
        <v>0.17</v>
      </c>
      <c r="H39" s="100">
        <f t="shared" ref="H39:H45" si="18">F39+G39</f>
        <v>0.18000000000000002</v>
      </c>
      <c r="I39" s="130">
        <f t="shared" si="14"/>
        <v>100</v>
      </c>
      <c r="J39" s="130">
        <f t="shared" si="15"/>
        <v>100</v>
      </c>
      <c r="K39" s="130">
        <f t="shared" si="16"/>
        <v>100</v>
      </c>
    </row>
    <row r="40" spans="1:11" x14ac:dyDescent="0.25">
      <c r="A40" s="28" t="s">
        <v>268</v>
      </c>
      <c r="B40" s="79" t="s">
        <v>213</v>
      </c>
      <c r="C40" s="100">
        <v>0.04</v>
      </c>
      <c r="D40" s="100">
        <v>0.72</v>
      </c>
      <c r="E40" s="100">
        <f t="shared" si="17"/>
        <v>0.76</v>
      </c>
      <c r="F40" s="100">
        <v>0.1</v>
      </c>
      <c r="G40" s="100">
        <v>0.74</v>
      </c>
      <c r="H40" s="100">
        <f t="shared" si="18"/>
        <v>0.84</v>
      </c>
      <c r="I40" s="130">
        <f t="shared" si="14"/>
        <v>250</v>
      </c>
      <c r="J40" s="130">
        <f t="shared" si="15"/>
        <v>102.77777777777779</v>
      </c>
      <c r="K40" s="130">
        <f t="shared" si="16"/>
        <v>110.52631578947367</v>
      </c>
    </row>
    <row r="41" spans="1:11" x14ac:dyDescent="0.25">
      <c r="A41" s="28" t="s">
        <v>269</v>
      </c>
      <c r="B41" s="79" t="s">
        <v>214</v>
      </c>
      <c r="C41" s="100">
        <v>0.1</v>
      </c>
      <c r="D41" s="100">
        <v>0.28000000000000003</v>
      </c>
      <c r="E41" s="100">
        <f t="shared" si="17"/>
        <v>0.38</v>
      </c>
      <c r="F41" s="100">
        <v>0.1</v>
      </c>
      <c r="G41" s="100">
        <v>0.22</v>
      </c>
      <c r="H41" s="100">
        <f t="shared" si="18"/>
        <v>0.32</v>
      </c>
      <c r="I41" s="130">
        <f t="shared" si="14"/>
        <v>100</v>
      </c>
      <c r="J41" s="130">
        <f t="shared" si="15"/>
        <v>78.571428571428569</v>
      </c>
      <c r="K41" s="130">
        <f t="shared" si="16"/>
        <v>84.210526315789465</v>
      </c>
    </row>
    <row r="42" spans="1:11" x14ac:dyDescent="0.25">
      <c r="A42" s="28" t="s">
        <v>422</v>
      </c>
      <c r="B42" s="79" t="s">
        <v>270</v>
      </c>
      <c r="C42" s="100">
        <v>0.1</v>
      </c>
      <c r="D42" s="100">
        <v>0.44</v>
      </c>
      <c r="E42" s="100">
        <f t="shared" si="17"/>
        <v>0.54</v>
      </c>
      <c r="F42" s="100">
        <v>0.16</v>
      </c>
      <c r="G42" s="100">
        <v>0.43</v>
      </c>
      <c r="H42" s="100">
        <f t="shared" si="18"/>
        <v>0.59</v>
      </c>
      <c r="I42" s="130">
        <f t="shared" si="14"/>
        <v>160</v>
      </c>
      <c r="J42" s="130">
        <f t="shared" si="15"/>
        <v>97.727272727272734</v>
      </c>
      <c r="K42" s="130">
        <f t="shared" si="16"/>
        <v>109.25925925925925</v>
      </c>
    </row>
    <row r="43" spans="1:11" x14ac:dyDescent="0.25">
      <c r="A43" s="28" t="s">
        <v>423</v>
      </c>
      <c r="B43" s="79" t="s">
        <v>271</v>
      </c>
      <c r="C43" s="100">
        <v>0.11</v>
      </c>
      <c r="D43" s="100">
        <v>0.66</v>
      </c>
      <c r="E43" s="100">
        <f t="shared" si="17"/>
        <v>0.77</v>
      </c>
      <c r="F43" s="100">
        <v>0.16</v>
      </c>
      <c r="G43" s="100">
        <v>0.72</v>
      </c>
      <c r="H43" s="100">
        <f t="shared" si="18"/>
        <v>0.88</v>
      </c>
      <c r="I43" s="130">
        <f t="shared" si="14"/>
        <v>145.45454545454547</v>
      </c>
      <c r="J43" s="130">
        <f t="shared" si="15"/>
        <v>109.09090909090908</v>
      </c>
      <c r="K43" s="130">
        <f t="shared" si="16"/>
        <v>114.28571428571428</v>
      </c>
    </row>
    <row r="44" spans="1:11" x14ac:dyDescent="0.25">
      <c r="A44" s="28" t="s">
        <v>424</v>
      </c>
      <c r="B44" s="79" t="s">
        <v>215</v>
      </c>
      <c r="C44" s="100">
        <v>0.15</v>
      </c>
      <c r="D44" s="100">
        <v>1.61</v>
      </c>
      <c r="E44" s="100">
        <f t="shared" si="17"/>
        <v>1.76</v>
      </c>
      <c r="F44" s="100">
        <v>0.2</v>
      </c>
      <c r="G44" s="100">
        <v>1.29</v>
      </c>
      <c r="H44" s="100">
        <f t="shared" si="18"/>
        <v>1.49</v>
      </c>
      <c r="I44" s="130">
        <f t="shared" si="14"/>
        <v>133.33333333333334</v>
      </c>
      <c r="J44" s="130">
        <f t="shared" si="15"/>
        <v>80.124223602484463</v>
      </c>
      <c r="K44" s="130">
        <f t="shared" si="16"/>
        <v>84.659090909090907</v>
      </c>
    </row>
    <row r="45" spans="1:11" x14ac:dyDescent="0.25">
      <c r="A45" s="28" t="s">
        <v>272</v>
      </c>
      <c r="B45" s="79" t="s">
        <v>216</v>
      </c>
      <c r="C45" s="100">
        <v>0.04</v>
      </c>
      <c r="D45" s="100">
        <v>1.1100000000000001</v>
      </c>
      <c r="E45" s="100">
        <f t="shared" si="17"/>
        <v>1.1500000000000001</v>
      </c>
      <c r="F45" s="100">
        <v>0.03</v>
      </c>
      <c r="G45" s="100">
        <v>1.01</v>
      </c>
      <c r="H45" s="100">
        <f t="shared" si="18"/>
        <v>1.04</v>
      </c>
      <c r="I45" s="130">
        <f t="shared" si="14"/>
        <v>75</v>
      </c>
      <c r="J45" s="130">
        <f t="shared" si="15"/>
        <v>90.99099099099098</v>
      </c>
      <c r="K45" s="130">
        <f t="shared" si="16"/>
        <v>90.434782608695642</v>
      </c>
    </row>
    <row r="46" spans="1:11" ht="23.25" customHeight="1" x14ac:dyDescent="0.25">
      <c r="A46" s="31" t="s">
        <v>193</v>
      </c>
      <c r="B46" s="523" t="s">
        <v>217</v>
      </c>
      <c r="C46" s="524"/>
      <c r="D46" s="524"/>
      <c r="E46" s="47"/>
      <c r="I46" s="130" t="e">
        <f t="shared" si="14"/>
        <v>#DIV/0!</v>
      </c>
      <c r="J46" s="130" t="e">
        <f t="shared" si="15"/>
        <v>#DIV/0!</v>
      </c>
      <c r="K46" s="130" t="e">
        <f t="shared" si="16"/>
        <v>#DIV/0!</v>
      </c>
    </row>
    <row r="47" spans="1:11" ht="51" x14ac:dyDescent="0.25">
      <c r="A47" s="28" t="s">
        <v>196</v>
      </c>
      <c r="B47" s="79" t="s">
        <v>425</v>
      </c>
      <c r="C47" s="86"/>
      <c r="D47" s="46"/>
      <c r="E47" s="104"/>
      <c r="F47" s="128">
        <v>7.0000000000000007E-2</v>
      </c>
      <c r="G47" s="128">
        <v>1.1299999999999999</v>
      </c>
      <c r="H47" s="100">
        <f>F47+G47</f>
        <v>1.2</v>
      </c>
      <c r="I47" s="130" t="e">
        <f t="shared" si="14"/>
        <v>#DIV/0!</v>
      </c>
      <c r="J47" s="130" t="e">
        <f t="shared" si="15"/>
        <v>#DIV/0!</v>
      </c>
      <c r="K47" s="130" t="e">
        <f t="shared" si="16"/>
        <v>#DIV/0!</v>
      </c>
    </row>
    <row r="48" spans="1:11" ht="51" x14ac:dyDescent="0.25">
      <c r="A48" s="32" t="s">
        <v>427</v>
      </c>
      <c r="B48" s="79" t="s">
        <v>426</v>
      </c>
      <c r="C48" s="100">
        <v>0.01</v>
      </c>
      <c r="D48" s="100">
        <v>1.05</v>
      </c>
      <c r="E48" s="100">
        <f>C48+D48</f>
        <v>1.06</v>
      </c>
      <c r="F48" s="100">
        <v>0.04</v>
      </c>
      <c r="G48" s="100">
        <v>0.91</v>
      </c>
      <c r="H48" s="100">
        <f>F48+G48</f>
        <v>0.95000000000000007</v>
      </c>
      <c r="I48" s="130">
        <f t="shared" si="14"/>
        <v>400</v>
      </c>
      <c r="J48" s="130">
        <f t="shared" si="15"/>
        <v>86.666666666666671</v>
      </c>
      <c r="K48" s="130">
        <f t="shared" si="16"/>
        <v>89.622641509433961</v>
      </c>
    </row>
    <row r="49" spans="1:11" ht="25.5" x14ac:dyDescent="0.25">
      <c r="A49" s="29" t="s">
        <v>428</v>
      </c>
      <c r="B49" s="79" t="s">
        <v>429</v>
      </c>
      <c r="C49" s="100"/>
      <c r="D49" s="100"/>
      <c r="E49" s="100"/>
      <c r="F49" s="100">
        <v>0.38</v>
      </c>
      <c r="G49" s="100">
        <v>1.22</v>
      </c>
      <c r="H49" s="100">
        <f>F49+G49</f>
        <v>1.6</v>
      </c>
      <c r="I49" s="130" t="e">
        <f t="shared" si="14"/>
        <v>#DIV/0!</v>
      </c>
      <c r="J49" s="130" t="e">
        <f t="shared" si="15"/>
        <v>#DIV/0!</v>
      </c>
      <c r="K49" s="130" t="e">
        <f t="shared" si="16"/>
        <v>#DIV/0!</v>
      </c>
    </row>
    <row r="50" spans="1:11" ht="25.5" x14ac:dyDescent="0.25">
      <c r="A50" s="28" t="s">
        <v>431</v>
      </c>
      <c r="B50" s="79" t="s">
        <v>430</v>
      </c>
      <c r="C50" s="100">
        <v>0</v>
      </c>
      <c r="D50" s="100">
        <v>0.22</v>
      </c>
      <c r="E50" s="100">
        <f>C50+D50</f>
        <v>0.22</v>
      </c>
      <c r="F50" s="100">
        <v>0.01</v>
      </c>
      <c r="G50" s="100">
        <v>0.22</v>
      </c>
      <c r="H50" s="100">
        <f>F50+G50</f>
        <v>0.23</v>
      </c>
      <c r="I50" s="130" t="e">
        <f t="shared" si="14"/>
        <v>#DIV/0!</v>
      </c>
      <c r="J50" s="130">
        <f t="shared" si="15"/>
        <v>100</v>
      </c>
      <c r="K50" s="130">
        <f t="shared" si="16"/>
        <v>104.54545454545455</v>
      </c>
    </row>
    <row r="51" spans="1:11" ht="16.5" customHeight="1" x14ac:dyDescent="0.25">
      <c r="A51" s="31" t="s">
        <v>276</v>
      </c>
      <c r="B51" s="523" t="s">
        <v>218</v>
      </c>
      <c r="C51" s="524"/>
      <c r="D51" s="524"/>
      <c r="E51" s="47"/>
      <c r="I51" s="130" t="e">
        <f t="shared" si="14"/>
        <v>#DIV/0!</v>
      </c>
      <c r="J51" s="130" t="e">
        <f t="shared" si="15"/>
        <v>#DIV/0!</v>
      </c>
      <c r="K51" s="130" t="e">
        <f t="shared" si="16"/>
        <v>#DIV/0!</v>
      </c>
    </row>
    <row r="52" spans="1:11" ht="25.5" x14ac:dyDescent="0.25">
      <c r="A52" s="124" t="s">
        <v>433</v>
      </c>
      <c r="B52" s="81" t="s">
        <v>432</v>
      </c>
      <c r="C52" s="103"/>
      <c r="D52" s="105"/>
      <c r="E52" s="104"/>
      <c r="F52" s="103"/>
      <c r="G52" s="105"/>
      <c r="H52" s="104"/>
      <c r="I52" s="130" t="e">
        <f t="shared" si="14"/>
        <v>#DIV/0!</v>
      </c>
      <c r="J52" s="130" t="e">
        <f t="shared" si="15"/>
        <v>#DIV/0!</v>
      </c>
      <c r="K52" s="130" t="e">
        <f t="shared" si="16"/>
        <v>#DIV/0!</v>
      </c>
    </row>
    <row r="53" spans="1:11" x14ac:dyDescent="0.25">
      <c r="A53" s="28" t="s">
        <v>434</v>
      </c>
      <c r="B53" s="79" t="s">
        <v>219</v>
      </c>
      <c r="C53" s="100">
        <v>0.11</v>
      </c>
      <c r="D53" s="100">
        <v>0.72</v>
      </c>
      <c r="E53" s="100">
        <f t="shared" ref="E53" si="19">C53+D53</f>
        <v>0.83</v>
      </c>
      <c r="F53" s="100">
        <v>0.1</v>
      </c>
      <c r="G53" s="100">
        <v>0.78</v>
      </c>
      <c r="H53" s="100">
        <f t="shared" ref="H53:H54" si="20">F53+G53</f>
        <v>0.88</v>
      </c>
      <c r="I53" s="130">
        <f t="shared" si="14"/>
        <v>90.909090909090921</v>
      </c>
      <c r="J53" s="130">
        <f t="shared" si="15"/>
        <v>108.33333333333334</v>
      </c>
      <c r="K53" s="130">
        <f t="shared" si="16"/>
        <v>106.02409638554218</v>
      </c>
    </row>
    <row r="54" spans="1:11" x14ac:dyDescent="0.25">
      <c r="A54" s="28" t="s">
        <v>435</v>
      </c>
      <c r="B54" s="79" t="s">
        <v>436</v>
      </c>
      <c r="C54" s="100"/>
      <c r="D54" s="100"/>
      <c r="E54" s="100"/>
      <c r="F54" s="100">
        <v>0.3</v>
      </c>
      <c r="G54" s="100">
        <v>0.51</v>
      </c>
      <c r="H54" s="100">
        <f t="shared" si="20"/>
        <v>0.81</v>
      </c>
      <c r="I54" s="130" t="e">
        <f t="shared" si="14"/>
        <v>#DIV/0!</v>
      </c>
      <c r="J54" s="130" t="e">
        <f t="shared" si="15"/>
        <v>#DIV/0!</v>
      </c>
      <c r="K54" s="130" t="e">
        <f t="shared" si="16"/>
        <v>#DIV/0!</v>
      </c>
    </row>
    <row r="55" spans="1:11" ht="76.5" x14ac:dyDescent="0.25">
      <c r="A55" s="28" t="s">
        <v>438</v>
      </c>
      <c r="B55" s="79" t="s">
        <v>437</v>
      </c>
      <c r="C55" s="100"/>
      <c r="D55" s="100"/>
      <c r="E55" s="100"/>
      <c r="F55" s="100"/>
      <c r="G55" s="100"/>
      <c r="H55" s="100"/>
      <c r="I55" s="130" t="e">
        <f t="shared" si="14"/>
        <v>#DIV/0!</v>
      </c>
      <c r="J55" s="130" t="e">
        <f t="shared" si="15"/>
        <v>#DIV/0!</v>
      </c>
      <c r="K55" s="130" t="e">
        <f t="shared" si="16"/>
        <v>#DIV/0!</v>
      </c>
    </row>
    <row r="56" spans="1:11" x14ac:dyDescent="0.25">
      <c r="A56" s="28" t="s">
        <v>439</v>
      </c>
      <c r="B56" s="82" t="s">
        <v>228</v>
      </c>
      <c r="C56" s="100">
        <v>0.05</v>
      </c>
      <c r="D56" s="100">
        <v>0.25</v>
      </c>
      <c r="E56" s="100">
        <f t="shared" ref="E56:E80" si="21">C56+D56</f>
        <v>0.3</v>
      </c>
      <c r="F56" s="100">
        <v>0.14000000000000001</v>
      </c>
      <c r="G56" s="100">
        <v>0.25</v>
      </c>
      <c r="H56" s="100">
        <f t="shared" ref="H56:H80" si="22">F56+G56</f>
        <v>0.39</v>
      </c>
      <c r="I56" s="130">
        <f t="shared" si="14"/>
        <v>280</v>
      </c>
      <c r="J56" s="130">
        <f t="shared" si="15"/>
        <v>100</v>
      </c>
      <c r="K56" s="130">
        <f t="shared" si="16"/>
        <v>130</v>
      </c>
    </row>
    <row r="57" spans="1:11" x14ac:dyDescent="0.25">
      <c r="A57" s="28" t="s">
        <v>440</v>
      </c>
      <c r="B57" s="82" t="s">
        <v>229</v>
      </c>
      <c r="C57" s="100">
        <v>0.41</v>
      </c>
      <c r="D57" s="100">
        <v>0.25</v>
      </c>
      <c r="E57" s="100">
        <f t="shared" si="21"/>
        <v>0.65999999999999992</v>
      </c>
      <c r="F57" s="100">
        <v>0.5</v>
      </c>
      <c r="G57" s="100">
        <v>0.25</v>
      </c>
      <c r="H57" s="100">
        <f t="shared" si="22"/>
        <v>0.75</v>
      </c>
      <c r="I57" s="130">
        <f t="shared" si="14"/>
        <v>121.95121951219512</v>
      </c>
      <c r="J57" s="130">
        <f t="shared" si="15"/>
        <v>100</v>
      </c>
      <c r="K57" s="130">
        <f t="shared" si="16"/>
        <v>113.63636363636364</v>
      </c>
    </row>
    <row r="58" spans="1:11" x14ac:dyDescent="0.25">
      <c r="A58" s="28" t="s">
        <v>441</v>
      </c>
      <c r="B58" s="82" t="s">
        <v>230</v>
      </c>
      <c r="C58" s="100">
        <v>0.08</v>
      </c>
      <c r="D58" s="100">
        <v>0.25</v>
      </c>
      <c r="E58" s="100">
        <f t="shared" si="21"/>
        <v>0.33</v>
      </c>
      <c r="F58" s="100">
        <v>0.17</v>
      </c>
      <c r="G58" s="100">
        <v>0.25</v>
      </c>
      <c r="H58" s="100">
        <f t="shared" si="22"/>
        <v>0.42000000000000004</v>
      </c>
      <c r="I58" s="130">
        <f t="shared" si="14"/>
        <v>212.5</v>
      </c>
      <c r="J58" s="130">
        <f t="shared" si="15"/>
        <v>100</v>
      </c>
      <c r="K58" s="130">
        <f t="shared" si="16"/>
        <v>127.27272727272727</v>
      </c>
    </row>
    <row r="59" spans="1:11" x14ac:dyDescent="0.25">
      <c r="A59" s="28" t="s">
        <v>442</v>
      </c>
      <c r="B59" s="82" t="s">
        <v>231</v>
      </c>
      <c r="C59" s="100">
        <v>0.08</v>
      </c>
      <c r="D59" s="100">
        <v>0.25</v>
      </c>
      <c r="E59" s="100">
        <f t="shared" si="21"/>
        <v>0.33</v>
      </c>
      <c r="F59" s="100">
        <v>0.16</v>
      </c>
      <c r="G59" s="100">
        <v>0.25</v>
      </c>
      <c r="H59" s="100">
        <f t="shared" si="22"/>
        <v>0.41000000000000003</v>
      </c>
      <c r="I59" s="130">
        <f t="shared" si="14"/>
        <v>200</v>
      </c>
      <c r="J59" s="130">
        <f t="shared" si="15"/>
        <v>100</v>
      </c>
      <c r="K59" s="130">
        <f t="shared" si="16"/>
        <v>124.24242424242425</v>
      </c>
    </row>
    <row r="60" spans="1:11" x14ac:dyDescent="0.25">
      <c r="A60" s="28" t="s">
        <v>443</v>
      </c>
      <c r="B60" s="82" t="s">
        <v>232</v>
      </c>
      <c r="C60" s="100">
        <v>0.09</v>
      </c>
      <c r="D60" s="100">
        <v>0.25</v>
      </c>
      <c r="E60" s="100">
        <f t="shared" si="21"/>
        <v>0.33999999999999997</v>
      </c>
      <c r="F60" s="100">
        <v>0.18</v>
      </c>
      <c r="G60" s="100">
        <v>0.25</v>
      </c>
      <c r="H60" s="100">
        <f t="shared" si="22"/>
        <v>0.43</v>
      </c>
      <c r="I60" s="130">
        <f t="shared" si="14"/>
        <v>200</v>
      </c>
      <c r="J60" s="130">
        <f t="shared" si="15"/>
        <v>100</v>
      </c>
      <c r="K60" s="130">
        <f t="shared" si="16"/>
        <v>126.47058823529413</v>
      </c>
    </row>
    <row r="61" spans="1:11" x14ac:dyDescent="0.25">
      <c r="A61" s="28" t="s">
        <v>444</v>
      </c>
      <c r="B61" s="82" t="s">
        <v>233</v>
      </c>
      <c r="C61" s="100">
        <v>0.06</v>
      </c>
      <c r="D61" s="100">
        <v>0.25</v>
      </c>
      <c r="E61" s="100">
        <f t="shared" si="21"/>
        <v>0.31</v>
      </c>
      <c r="F61" s="100">
        <v>0.15</v>
      </c>
      <c r="G61" s="100">
        <v>0.25</v>
      </c>
      <c r="H61" s="100">
        <f t="shared" si="22"/>
        <v>0.4</v>
      </c>
      <c r="I61" s="130">
        <f t="shared" si="14"/>
        <v>250</v>
      </c>
      <c r="J61" s="130">
        <f t="shared" si="15"/>
        <v>100</v>
      </c>
      <c r="K61" s="130">
        <f t="shared" si="16"/>
        <v>129.03225806451616</v>
      </c>
    </row>
    <row r="62" spans="1:11" x14ac:dyDescent="0.25">
      <c r="A62" s="28" t="s">
        <v>445</v>
      </c>
      <c r="B62" s="82" t="s">
        <v>234</v>
      </c>
      <c r="C62" s="100">
        <v>0.05</v>
      </c>
      <c r="D62" s="100">
        <v>0.25</v>
      </c>
      <c r="E62" s="100">
        <f t="shared" si="21"/>
        <v>0.3</v>
      </c>
      <c r="F62" s="100">
        <v>0.15</v>
      </c>
      <c r="G62" s="100">
        <v>0.25</v>
      </c>
      <c r="H62" s="100">
        <f t="shared" si="22"/>
        <v>0.4</v>
      </c>
      <c r="I62" s="130">
        <f t="shared" si="14"/>
        <v>299.99999999999994</v>
      </c>
      <c r="J62" s="130">
        <f t="shared" si="15"/>
        <v>100</v>
      </c>
      <c r="K62" s="130">
        <f t="shared" si="16"/>
        <v>133.33333333333334</v>
      </c>
    </row>
    <row r="63" spans="1:11" x14ac:dyDescent="0.25">
      <c r="A63" s="28" t="s">
        <v>446</v>
      </c>
      <c r="B63" s="82" t="s">
        <v>235</v>
      </c>
      <c r="C63" s="100">
        <v>0.12</v>
      </c>
      <c r="D63" s="100">
        <v>0.25</v>
      </c>
      <c r="E63" s="100">
        <f t="shared" si="21"/>
        <v>0.37</v>
      </c>
      <c r="F63" s="100">
        <v>0.21</v>
      </c>
      <c r="G63" s="100">
        <v>0.25</v>
      </c>
      <c r="H63" s="100">
        <f t="shared" si="22"/>
        <v>0.45999999999999996</v>
      </c>
      <c r="I63" s="130">
        <f t="shared" si="14"/>
        <v>175</v>
      </c>
      <c r="J63" s="130">
        <f t="shared" si="15"/>
        <v>100</v>
      </c>
      <c r="K63" s="130">
        <f t="shared" si="16"/>
        <v>124.32432432432432</v>
      </c>
    </row>
    <row r="64" spans="1:11" x14ac:dyDescent="0.25">
      <c r="A64" s="28" t="s">
        <v>447</v>
      </c>
      <c r="B64" s="82" t="s">
        <v>236</v>
      </c>
      <c r="C64" s="100">
        <v>0.09</v>
      </c>
      <c r="D64" s="100">
        <v>0.25</v>
      </c>
      <c r="E64" s="100">
        <f t="shared" si="21"/>
        <v>0.33999999999999997</v>
      </c>
      <c r="F64" s="100">
        <v>0.17</v>
      </c>
      <c r="G64" s="100">
        <v>0.25</v>
      </c>
      <c r="H64" s="100">
        <f t="shared" si="22"/>
        <v>0.42000000000000004</v>
      </c>
      <c r="I64" s="130">
        <f t="shared" si="14"/>
        <v>188.88888888888891</v>
      </c>
      <c r="J64" s="130">
        <f t="shared" si="15"/>
        <v>100</v>
      </c>
      <c r="K64" s="130">
        <f t="shared" si="16"/>
        <v>123.52941176470591</v>
      </c>
    </row>
    <row r="65" spans="1:11" x14ac:dyDescent="0.25">
      <c r="A65" s="28" t="s">
        <v>448</v>
      </c>
      <c r="B65" s="82" t="s">
        <v>237</v>
      </c>
      <c r="C65" s="100">
        <v>0.18</v>
      </c>
      <c r="D65" s="100">
        <v>0.25</v>
      </c>
      <c r="E65" s="100">
        <f t="shared" si="21"/>
        <v>0.43</v>
      </c>
      <c r="F65" s="100">
        <v>0.27</v>
      </c>
      <c r="G65" s="100">
        <v>0.25</v>
      </c>
      <c r="H65" s="100">
        <f t="shared" si="22"/>
        <v>0.52</v>
      </c>
      <c r="I65" s="130">
        <f t="shared" si="14"/>
        <v>150.00000000000003</v>
      </c>
      <c r="J65" s="130">
        <f t="shared" si="15"/>
        <v>100</v>
      </c>
      <c r="K65" s="130">
        <f t="shared" si="16"/>
        <v>120.93023255813955</v>
      </c>
    </row>
    <row r="66" spans="1:11" x14ac:dyDescent="0.25">
      <c r="A66" s="28" t="s">
        <v>449</v>
      </c>
      <c r="B66" s="82" t="s">
        <v>238</v>
      </c>
      <c r="C66" s="100">
        <v>0.05</v>
      </c>
      <c r="D66" s="100">
        <v>0.25</v>
      </c>
      <c r="E66" s="100">
        <f t="shared" si="21"/>
        <v>0.3</v>
      </c>
      <c r="F66" s="100">
        <v>0.14000000000000001</v>
      </c>
      <c r="G66" s="100">
        <v>0.25</v>
      </c>
      <c r="H66" s="100">
        <f t="shared" si="22"/>
        <v>0.39</v>
      </c>
      <c r="I66" s="130">
        <f t="shared" si="14"/>
        <v>280</v>
      </c>
      <c r="J66" s="130">
        <f t="shared" si="15"/>
        <v>100</v>
      </c>
      <c r="K66" s="130">
        <f t="shared" si="16"/>
        <v>130</v>
      </c>
    </row>
    <row r="67" spans="1:11" x14ac:dyDescent="0.25">
      <c r="A67" s="28" t="s">
        <v>450</v>
      </c>
      <c r="B67" s="82" t="s">
        <v>239</v>
      </c>
      <c r="C67" s="100">
        <v>0.11</v>
      </c>
      <c r="D67" s="100">
        <v>0.25</v>
      </c>
      <c r="E67" s="100">
        <f t="shared" si="21"/>
        <v>0.36</v>
      </c>
      <c r="F67" s="100">
        <v>0.2</v>
      </c>
      <c r="G67" s="100">
        <v>0.25</v>
      </c>
      <c r="H67" s="100">
        <f t="shared" si="22"/>
        <v>0.45</v>
      </c>
      <c r="I67" s="130">
        <f t="shared" si="14"/>
        <v>181.81818181818184</v>
      </c>
      <c r="J67" s="130">
        <f t="shared" si="15"/>
        <v>100</v>
      </c>
      <c r="K67" s="130">
        <f t="shared" si="16"/>
        <v>125</v>
      </c>
    </row>
    <row r="68" spans="1:11" x14ac:dyDescent="0.25">
      <c r="A68" s="28" t="s">
        <v>451</v>
      </c>
      <c r="B68" s="82" t="s">
        <v>240</v>
      </c>
      <c r="C68" s="100">
        <v>0.17</v>
      </c>
      <c r="D68" s="100">
        <v>0.25</v>
      </c>
      <c r="E68" s="100">
        <f t="shared" si="21"/>
        <v>0.42000000000000004</v>
      </c>
      <c r="F68" s="100">
        <v>0.26</v>
      </c>
      <c r="G68" s="100">
        <v>0.25</v>
      </c>
      <c r="H68" s="100">
        <f t="shared" si="22"/>
        <v>0.51</v>
      </c>
      <c r="I68" s="130">
        <f t="shared" si="14"/>
        <v>152.94117647058823</v>
      </c>
      <c r="J68" s="130">
        <f t="shared" si="15"/>
        <v>100</v>
      </c>
      <c r="K68" s="130">
        <f t="shared" si="16"/>
        <v>121.42857142857142</v>
      </c>
    </row>
    <row r="69" spans="1:11" x14ac:dyDescent="0.25">
      <c r="A69" s="28" t="s">
        <v>452</v>
      </c>
      <c r="B69" s="82" t="s">
        <v>241</v>
      </c>
      <c r="C69" s="100">
        <v>0.12</v>
      </c>
      <c r="D69" s="100">
        <v>0.25</v>
      </c>
      <c r="E69" s="100">
        <f t="shared" si="21"/>
        <v>0.37</v>
      </c>
      <c r="F69" s="100">
        <v>0.21</v>
      </c>
      <c r="G69" s="100">
        <v>0.25</v>
      </c>
      <c r="H69" s="100">
        <f t="shared" si="22"/>
        <v>0.45999999999999996</v>
      </c>
      <c r="I69" s="130">
        <f t="shared" si="14"/>
        <v>175</v>
      </c>
      <c r="J69" s="130">
        <f t="shared" si="15"/>
        <v>100</v>
      </c>
      <c r="K69" s="130">
        <f t="shared" si="16"/>
        <v>124.32432432432432</v>
      </c>
    </row>
    <row r="70" spans="1:11" x14ac:dyDescent="0.25">
      <c r="A70" s="28" t="s">
        <v>453</v>
      </c>
      <c r="B70" s="82" t="s">
        <v>242</v>
      </c>
      <c r="C70" s="100">
        <v>0.13</v>
      </c>
      <c r="D70" s="100">
        <v>0.25</v>
      </c>
      <c r="E70" s="100">
        <f t="shared" si="21"/>
        <v>0.38</v>
      </c>
      <c r="F70" s="100">
        <v>0.22</v>
      </c>
      <c r="G70" s="100">
        <v>0.25</v>
      </c>
      <c r="H70" s="100">
        <f t="shared" si="22"/>
        <v>0.47</v>
      </c>
      <c r="I70" s="130">
        <f t="shared" si="14"/>
        <v>169.23076923076923</v>
      </c>
      <c r="J70" s="130">
        <f t="shared" si="15"/>
        <v>100</v>
      </c>
      <c r="K70" s="130">
        <f t="shared" si="16"/>
        <v>123.68421052631578</v>
      </c>
    </row>
    <row r="71" spans="1:11" x14ac:dyDescent="0.25">
      <c r="A71" s="28" t="s">
        <v>454</v>
      </c>
      <c r="B71" s="82" t="s">
        <v>243</v>
      </c>
      <c r="C71" s="100">
        <v>0.05</v>
      </c>
      <c r="D71" s="100">
        <v>0.25</v>
      </c>
      <c r="E71" s="100">
        <f t="shared" si="21"/>
        <v>0.3</v>
      </c>
      <c r="F71" s="100">
        <v>0.13</v>
      </c>
      <c r="G71" s="100">
        <v>0.25</v>
      </c>
      <c r="H71" s="100">
        <f t="shared" si="22"/>
        <v>0.38</v>
      </c>
      <c r="I71" s="130">
        <f t="shared" si="14"/>
        <v>260</v>
      </c>
      <c r="J71" s="130">
        <f t="shared" si="15"/>
        <v>100</v>
      </c>
      <c r="K71" s="130">
        <f t="shared" si="16"/>
        <v>126.66666666666669</v>
      </c>
    </row>
    <row r="72" spans="1:11" x14ac:dyDescent="0.25">
      <c r="A72" s="28" t="s">
        <v>455</v>
      </c>
      <c r="B72" s="82" t="s">
        <v>244</v>
      </c>
      <c r="C72" s="100">
        <v>0.1</v>
      </c>
      <c r="D72" s="100">
        <v>0.25</v>
      </c>
      <c r="E72" s="100">
        <f t="shared" si="21"/>
        <v>0.35</v>
      </c>
      <c r="F72" s="100">
        <v>0.19</v>
      </c>
      <c r="G72" s="100">
        <v>0.25</v>
      </c>
      <c r="H72" s="100">
        <f t="shared" si="22"/>
        <v>0.44</v>
      </c>
      <c r="I72" s="130">
        <f t="shared" si="14"/>
        <v>190</v>
      </c>
      <c r="J72" s="130">
        <f t="shared" si="15"/>
        <v>100</v>
      </c>
      <c r="K72" s="130">
        <f t="shared" si="16"/>
        <v>125.71428571428574</v>
      </c>
    </row>
    <row r="73" spans="1:11" x14ac:dyDescent="0.25">
      <c r="A73" s="28" t="s">
        <v>456</v>
      </c>
      <c r="B73" s="82" t="s">
        <v>245</v>
      </c>
      <c r="C73" s="100">
        <v>0.17</v>
      </c>
      <c r="D73" s="100">
        <v>0.25</v>
      </c>
      <c r="E73" s="100">
        <f t="shared" si="21"/>
        <v>0.42000000000000004</v>
      </c>
      <c r="F73" s="100">
        <v>0.26</v>
      </c>
      <c r="G73" s="100">
        <v>0.25</v>
      </c>
      <c r="H73" s="100">
        <f t="shared" si="22"/>
        <v>0.51</v>
      </c>
      <c r="I73" s="130">
        <f t="shared" si="14"/>
        <v>152.94117647058823</v>
      </c>
      <c r="J73" s="130">
        <f t="shared" si="15"/>
        <v>100</v>
      </c>
      <c r="K73" s="130">
        <f t="shared" si="16"/>
        <v>121.42857142857142</v>
      </c>
    </row>
    <row r="74" spans="1:11" x14ac:dyDescent="0.25">
      <c r="A74" s="28" t="s">
        <v>457</v>
      </c>
      <c r="B74" s="82" t="s">
        <v>246</v>
      </c>
      <c r="C74" s="100">
        <v>0.08</v>
      </c>
      <c r="D74" s="100">
        <v>0.25</v>
      </c>
      <c r="E74" s="100">
        <f t="shared" si="21"/>
        <v>0.33</v>
      </c>
      <c r="F74" s="100">
        <v>0.17</v>
      </c>
      <c r="G74" s="100">
        <v>0.25</v>
      </c>
      <c r="H74" s="100">
        <f t="shared" si="22"/>
        <v>0.42000000000000004</v>
      </c>
      <c r="I74" s="130">
        <f t="shared" si="14"/>
        <v>212.5</v>
      </c>
      <c r="J74" s="130">
        <f t="shared" si="15"/>
        <v>100</v>
      </c>
      <c r="K74" s="130">
        <f t="shared" si="16"/>
        <v>127.27272727272727</v>
      </c>
    </row>
    <row r="75" spans="1:11" x14ac:dyDescent="0.25">
      <c r="A75" s="28" t="s">
        <v>458</v>
      </c>
      <c r="B75" s="82" t="s">
        <v>247</v>
      </c>
      <c r="C75" s="100">
        <v>0.1</v>
      </c>
      <c r="D75" s="100">
        <v>0.25</v>
      </c>
      <c r="E75" s="100">
        <f t="shared" si="21"/>
        <v>0.35</v>
      </c>
      <c r="F75" s="100">
        <v>0.15</v>
      </c>
      <c r="G75" s="100">
        <v>0.25</v>
      </c>
      <c r="H75" s="100">
        <f t="shared" si="22"/>
        <v>0.4</v>
      </c>
      <c r="I75" s="130">
        <f t="shared" si="14"/>
        <v>149.99999999999997</v>
      </c>
      <c r="J75" s="130">
        <f t="shared" si="15"/>
        <v>100</v>
      </c>
      <c r="K75" s="130">
        <f t="shared" si="16"/>
        <v>114.28571428571431</v>
      </c>
    </row>
    <row r="76" spans="1:11" x14ac:dyDescent="0.25">
      <c r="A76" s="28" t="s">
        <v>459</v>
      </c>
      <c r="B76" s="82" t="s">
        <v>248</v>
      </c>
      <c r="C76" s="100">
        <v>0.08</v>
      </c>
      <c r="D76" s="100">
        <v>0.25</v>
      </c>
      <c r="E76" s="100">
        <f t="shared" si="21"/>
        <v>0.33</v>
      </c>
      <c r="F76" s="100">
        <v>0.17</v>
      </c>
      <c r="G76" s="100">
        <v>0.25</v>
      </c>
      <c r="H76" s="100">
        <f t="shared" si="22"/>
        <v>0.42000000000000004</v>
      </c>
      <c r="I76" s="130">
        <f t="shared" si="14"/>
        <v>212.5</v>
      </c>
      <c r="J76" s="130">
        <f t="shared" si="15"/>
        <v>100</v>
      </c>
      <c r="K76" s="130">
        <f t="shared" si="16"/>
        <v>127.27272727272727</v>
      </c>
    </row>
    <row r="77" spans="1:11" x14ac:dyDescent="0.25">
      <c r="A77" s="28" t="s">
        <v>460</v>
      </c>
      <c r="B77" s="82" t="s">
        <v>249</v>
      </c>
      <c r="C77" s="100">
        <v>1.2</v>
      </c>
      <c r="D77" s="100">
        <v>0.25</v>
      </c>
      <c r="E77" s="100">
        <f t="shared" si="21"/>
        <v>1.45</v>
      </c>
      <c r="F77" s="100">
        <v>1.62</v>
      </c>
      <c r="G77" s="100">
        <v>0.25</v>
      </c>
      <c r="H77" s="100">
        <f t="shared" si="22"/>
        <v>1.87</v>
      </c>
      <c r="I77" s="130">
        <f t="shared" si="14"/>
        <v>135</v>
      </c>
      <c r="J77" s="130">
        <f t="shared" si="15"/>
        <v>100</v>
      </c>
      <c r="K77" s="130">
        <f t="shared" si="16"/>
        <v>128.96551724137933</v>
      </c>
    </row>
    <row r="78" spans="1:11" x14ac:dyDescent="0.25">
      <c r="A78" s="28" t="s">
        <v>461</v>
      </c>
      <c r="B78" s="82" t="s">
        <v>308</v>
      </c>
      <c r="C78" s="106">
        <v>0.79</v>
      </c>
      <c r="D78" s="100">
        <v>0.25</v>
      </c>
      <c r="E78" s="100">
        <f t="shared" si="21"/>
        <v>1.04</v>
      </c>
      <c r="F78" s="106">
        <v>0.88</v>
      </c>
      <c r="G78" s="100">
        <v>0.25</v>
      </c>
      <c r="H78" s="100">
        <f t="shared" si="22"/>
        <v>1.1299999999999999</v>
      </c>
      <c r="I78" s="130">
        <f t="shared" si="14"/>
        <v>111.39240506329114</v>
      </c>
      <c r="J78" s="130">
        <f t="shared" si="15"/>
        <v>100</v>
      </c>
      <c r="K78" s="130">
        <f t="shared" si="16"/>
        <v>108.65384615384615</v>
      </c>
    </row>
    <row r="79" spans="1:11" x14ac:dyDescent="0.25">
      <c r="A79" s="28" t="s">
        <v>462</v>
      </c>
      <c r="B79" s="82" t="s">
        <v>309</v>
      </c>
      <c r="C79" s="106">
        <v>0.9</v>
      </c>
      <c r="D79" s="100">
        <v>0.25</v>
      </c>
      <c r="E79" s="100">
        <f t="shared" si="21"/>
        <v>1.1499999999999999</v>
      </c>
      <c r="F79" s="106">
        <v>0.99</v>
      </c>
      <c r="G79" s="100">
        <v>0.25</v>
      </c>
      <c r="H79" s="100">
        <f t="shared" si="22"/>
        <v>1.24</v>
      </c>
      <c r="I79" s="130">
        <f t="shared" si="14"/>
        <v>109.99999999999999</v>
      </c>
      <c r="J79" s="130">
        <f t="shared" si="15"/>
        <v>100</v>
      </c>
      <c r="K79" s="130">
        <f t="shared" si="16"/>
        <v>107.82608695652173</v>
      </c>
    </row>
    <row r="80" spans="1:11" x14ac:dyDescent="0.25">
      <c r="A80" s="28" t="s">
        <v>463</v>
      </c>
      <c r="B80" s="82" t="s">
        <v>310</v>
      </c>
      <c r="C80" s="106">
        <v>2.85</v>
      </c>
      <c r="D80" s="100">
        <v>0.25</v>
      </c>
      <c r="E80" s="100">
        <f t="shared" si="21"/>
        <v>3.1</v>
      </c>
      <c r="F80" s="106">
        <v>2.94</v>
      </c>
      <c r="G80" s="100">
        <v>0.25</v>
      </c>
      <c r="H80" s="100">
        <f t="shared" si="22"/>
        <v>3.19</v>
      </c>
      <c r="I80" s="130">
        <f t="shared" si="14"/>
        <v>103.1578947368421</v>
      </c>
      <c r="J80" s="130">
        <f t="shared" si="15"/>
        <v>100</v>
      </c>
      <c r="K80" s="130">
        <f t="shared" si="16"/>
        <v>102.90322580645162</v>
      </c>
    </row>
    <row r="81" spans="1:11" ht="25.5" x14ac:dyDescent="0.25">
      <c r="A81" s="28" t="s">
        <v>464</v>
      </c>
      <c r="B81" s="82" t="s">
        <v>465</v>
      </c>
      <c r="C81" s="100">
        <v>1.4</v>
      </c>
      <c r="D81" s="100">
        <v>0.54</v>
      </c>
      <c r="E81" s="100">
        <f>C81+D81</f>
        <v>1.94</v>
      </c>
      <c r="F81" s="100">
        <v>0.85</v>
      </c>
      <c r="G81" s="100">
        <v>0.6</v>
      </c>
      <c r="H81" s="100">
        <f>F81+G81</f>
        <v>1.45</v>
      </c>
      <c r="I81" s="130">
        <f t="shared" si="14"/>
        <v>60.714285714285722</v>
      </c>
      <c r="J81" s="130">
        <f t="shared" si="15"/>
        <v>111.1111111111111</v>
      </c>
      <c r="K81" s="130">
        <f t="shared" si="16"/>
        <v>74.742268041237111</v>
      </c>
    </row>
    <row r="82" spans="1:11" ht="31.5" customHeight="1" x14ac:dyDescent="0.25">
      <c r="A82" s="28" t="s">
        <v>467</v>
      </c>
      <c r="B82" s="82" t="s">
        <v>466</v>
      </c>
      <c r="C82" s="100">
        <v>0.92</v>
      </c>
      <c r="D82" s="100">
        <v>0.78</v>
      </c>
      <c r="E82" s="100">
        <f>C82+D82</f>
        <v>1.7000000000000002</v>
      </c>
      <c r="F82" s="100">
        <v>2.0499999999999998</v>
      </c>
      <c r="G82" s="100">
        <v>0.84</v>
      </c>
      <c r="H82" s="100">
        <f>F82+G82</f>
        <v>2.8899999999999997</v>
      </c>
      <c r="I82" s="130">
        <f t="shared" si="14"/>
        <v>222.82608695652172</v>
      </c>
      <c r="J82" s="130">
        <f t="shared" si="15"/>
        <v>107.69230769230769</v>
      </c>
      <c r="K82" s="130">
        <f t="shared" si="16"/>
        <v>169.99999999999997</v>
      </c>
    </row>
    <row r="83" spans="1:11" ht="21" customHeight="1" x14ac:dyDescent="0.25">
      <c r="A83" s="31" t="s">
        <v>279</v>
      </c>
      <c r="B83" s="531" t="s">
        <v>250</v>
      </c>
      <c r="C83" s="525"/>
      <c r="D83" s="525"/>
      <c r="E83" s="522"/>
      <c r="I83" s="130" t="e">
        <f t="shared" si="14"/>
        <v>#DIV/0!</v>
      </c>
      <c r="J83" s="130" t="e">
        <f t="shared" si="15"/>
        <v>#DIV/0!</v>
      </c>
      <c r="K83" s="130" t="e">
        <f t="shared" si="16"/>
        <v>#DIV/0!</v>
      </c>
    </row>
    <row r="84" spans="1:11" ht="49.5" customHeight="1" x14ac:dyDescent="0.25">
      <c r="A84" s="28" t="s">
        <v>468</v>
      </c>
      <c r="B84" s="82" t="s">
        <v>469</v>
      </c>
      <c r="C84" s="86"/>
      <c r="D84" s="46"/>
      <c r="E84" s="76"/>
      <c r="F84" s="86">
        <v>0.74</v>
      </c>
      <c r="G84" s="128">
        <v>0.43</v>
      </c>
      <c r="H84" s="100">
        <f t="shared" ref="H84:H87" si="23">F84+G84</f>
        <v>1.17</v>
      </c>
      <c r="I84" s="130" t="e">
        <f t="shared" si="14"/>
        <v>#DIV/0!</v>
      </c>
      <c r="J84" s="130" t="e">
        <f t="shared" si="15"/>
        <v>#DIV/0!</v>
      </c>
      <c r="K84" s="130" t="e">
        <f t="shared" si="16"/>
        <v>#DIV/0!</v>
      </c>
    </row>
    <row r="85" spans="1:11" ht="60" customHeight="1" x14ac:dyDescent="0.25">
      <c r="A85" s="28" t="s">
        <v>471</v>
      </c>
      <c r="B85" s="82" t="s">
        <v>470</v>
      </c>
      <c r="C85" s="100">
        <v>1.34</v>
      </c>
      <c r="D85" s="100">
        <v>1.29</v>
      </c>
      <c r="E85" s="100">
        <f t="shared" ref="E85:E87" si="24">C85+D85</f>
        <v>2.63</v>
      </c>
      <c r="F85" s="100">
        <v>0.57999999999999996</v>
      </c>
      <c r="G85" s="100">
        <v>2.16</v>
      </c>
      <c r="H85" s="100">
        <f t="shared" si="23"/>
        <v>2.74</v>
      </c>
      <c r="I85" s="130">
        <f t="shared" si="14"/>
        <v>43.283582089552233</v>
      </c>
      <c r="J85" s="130">
        <f t="shared" si="15"/>
        <v>167.44186046511629</v>
      </c>
      <c r="K85" s="130">
        <f t="shared" si="16"/>
        <v>104.18250950570342</v>
      </c>
    </row>
    <row r="86" spans="1:11" ht="60" customHeight="1" x14ac:dyDescent="0.25">
      <c r="A86" s="28" t="s">
        <v>473</v>
      </c>
      <c r="B86" s="82" t="s">
        <v>472</v>
      </c>
      <c r="C86" s="100">
        <v>0.93</v>
      </c>
      <c r="D86" s="100">
        <v>0.34</v>
      </c>
      <c r="E86" s="100">
        <f t="shared" si="24"/>
        <v>1.27</v>
      </c>
      <c r="F86" s="100">
        <v>0.39</v>
      </c>
      <c r="G86" s="100">
        <v>0.4</v>
      </c>
      <c r="H86" s="100">
        <f t="shared" si="23"/>
        <v>0.79</v>
      </c>
      <c r="I86" s="130">
        <f t="shared" si="14"/>
        <v>41.935483870967744</v>
      </c>
      <c r="J86" s="130">
        <f t="shared" si="15"/>
        <v>117.64705882352942</v>
      </c>
      <c r="K86" s="130">
        <f t="shared" si="16"/>
        <v>62.204724409448822</v>
      </c>
    </row>
    <row r="87" spans="1:11" ht="50.25" customHeight="1" x14ac:dyDescent="0.25">
      <c r="A87" s="28" t="s">
        <v>475</v>
      </c>
      <c r="B87" s="82" t="s">
        <v>474</v>
      </c>
      <c r="C87" s="100">
        <v>0.81</v>
      </c>
      <c r="D87" s="100">
        <v>1.1499999999999999</v>
      </c>
      <c r="E87" s="100">
        <f t="shared" si="24"/>
        <v>1.96</v>
      </c>
      <c r="F87" s="100">
        <v>0.4</v>
      </c>
      <c r="G87" s="100">
        <v>1.1000000000000001</v>
      </c>
      <c r="H87" s="100">
        <f t="shared" si="23"/>
        <v>1.5</v>
      </c>
      <c r="I87" s="130">
        <f t="shared" si="14"/>
        <v>49.382716049382715</v>
      </c>
      <c r="J87" s="130">
        <f t="shared" si="15"/>
        <v>95.652173913043498</v>
      </c>
      <c r="K87" s="130">
        <f t="shared" si="16"/>
        <v>76.530612244897952</v>
      </c>
    </row>
    <row r="88" spans="1:11" ht="24.75" customHeight="1" x14ac:dyDescent="0.25">
      <c r="A88" s="125" t="s">
        <v>280</v>
      </c>
      <c r="B88" s="529" t="s">
        <v>251</v>
      </c>
      <c r="C88" s="532"/>
      <c r="D88" s="532"/>
      <c r="E88" s="522"/>
      <c r="I88" s="130" t="e">
        <f t="shared" ref="I88:I126" si="25">F88/C88*100</f>
        <v>#DIV/0!</v>
      </c>
      <c r="J88" s="130" t="e">
        <f t="shared" ref="J88:J126" si="26">G88/D88*100</f>
        <v>#DIV/0!</v>
      </c>
      <c r="K88" s="130" t="e">
        <f t="shared" ref="K88:K126" si="27">H88/E88*100</f>
        <v>#DIV/0!</v>
      </c>
    </row>
    <row r="89" spans="1:11" ht="19.5" customHeight="1" x14ac:dyDescent="0.25">
      <c r="A89" s="104" t="s">
        <v>283</v>
      </c>
      <c r="B89" s="533" t="s">
        <v>479</v>
      </c>
      <c r="C89" s="534"/>
      <c r="D89" s="534"/>
      <c r="E89" s="535"/>
      <c r="I89" s="130" t="e">
        <f t="shared" si="25"/>
        <v>#DIV/0!</v>
      </c>
      <c r="J89" s="130" t="e">
        <f t="shared" si="26"/>
        <v>#DIV/0!</v>
      </c>
      <c r="K89" s="130" t="e">
        <f t="shared" si="27"/>
        <v>#DIV/0!</v>
      </c>
    </row>
    <row r="90" spans="1:11" ht="24.75" customHeight="1" x14ac:dyDescent="0.25">
      <c r="A90" s="104" t="s">
        <v>281</v>
      </c>
      <c r="B90" s="126" t="s">
        <v>476</v>
      </c>
      <c r="C90" s="104"/>
      <c r="D90" s="104"/>
      <c r="E90" s="127"/>
      <c r="F90" s="129">
        <v>0.51</v>
      </c>
      <c r="G90" s="129">
        <v>1.28</v>
      </c>
      <c r="H90" s="100">
        <f t="shared" ref="H90" si="28">F90+G90</f>
        <v>1.79</v>
      </c>
      <c r="I90" s="130" t="e">
        <f t="shared" si="25"/>
        <v>#DIV/0!</v>
      </c>
      <c r="J90" s="130" t="e">
        <f t="shared" si="26"/>
        <v>#DIV/0!</v>
      </c>
      <c r="K90" s="130" t="e">
        <f t="shared" si="27"/>
        <v>#DIV/0!</v>
      </c>
    </row>
    <row r="91" spans="1:11" ht="24.75" customHeight="1" x14ac:dyDescent="0.25">
      <c r="A91" s="104" t="s">
        <v>282</v>
      </c>
      <c r="B91" s="126" t="s">
        <v>477</v>
      </c>
      <c r="C91" s="104"/>
      <c r="D91" s="104"/>
      <c r="E91" s="127"/>
      <c r="F91" s="104"/>
      <c r="G91" s="104"/>
      <c r="H91" s="100"/>
      <c r="I91" s="130" t="e">
        <f t="shared" si="25"/>
        <v>#DIV/0!</v>
      </c>
      <c r="J91" s="130" t="e">
        <f t="shared" si="26"/>
        <v>#DIV/0!</v>
      </c>
      <c r="K91" s="130" t="e">
        <f t="shared" si="27"/>
        <v>#DIV/0!</v>
      </c>
    </row>
    <row r="92" spans="1:11" ht="24.75" customHeight="1" x14ac:dyDescent="0.25">
      <c r="A92" s="104"/>
      <c r="B92" s="126" t="s">
        <v>478</v>
      </c>
      <c r="C92" s="104"/>
      <c r="D92" s="104"/>
      <c r="E92" s="127"/>
      <c r="F92" s="104"/>
      <c r="G92" s="104"/>
      <c r="H92" s="100"/>
      <c r="I92" s="130" t="e">
        <f t="shared" si="25"/>
        <v>#DIV/0!</v>
      </c>
      <c r="J92" s="130" t="e">
        <f t="shared" si="26"/>
        <v>#DIV/0!</v>
      </c>
      <c r="K92" s="130" t="e">
        <f t="shared" si="27"/>
        <v>#DIV/0!</v>
      </c>
    </row>
    <row r="93" spans="1:11" ht="24.75" customHeight="1" x14ac:dyDescent="0.25">
      <c r="A93" s="104"/>
      <c r="B93" s="82" t="s">
        <v>220</v>
      </c>
      <c r="C93" s="100">
        <v>0.84</v>
      </c>
      <c r="D93" s="100">
        <v>0.78</v>
      </c>
      <c r="E93" s="100">
        <f>C93+D93</f>
        <v>1.62</v>
      </c>
      <c r="F93" s="100">
        <v>0.79</v>
      </c>
      <c r="G93" s="100">
        <v>1.39</v>
      </c>
      <c r="H93" s="100">
        <f>F93+G93</f>
        <v>2.1799999999999997</v>
      </c>
      <c r="I93" s="130">
        <f t="shared" si="25"/>
        <v>94.047619047619051</v>
      </c>
      <c r="J93" s="130">
        <f t="shared" si="26"/>
        <v>178.2051282051282</v>
      </c>
      <c r="K93" s="130">
        <f t="shared" si="27"/>
        <v>134.56790123456787</v>
      </c>
    </row>
    <row r="94" spans="1:11" ht="24.75" customHeight="1" x14ac:dyDescent="0.25">
      <c r="A94" s="104"/>
      <c r="B94" s="82" t="s">
        <v>221</v>
      </c>
      <c r="C94" s="100">
        <v>1.1000000000000001</v>
      </c>
      <c r="D94" s="100">
        <v>0.78</v>
      </c>
      <c r="E94" s="100">
        <f>C94+D94</f>
        <v>1.8800000000000001</v>
      </c>
      <c r="F94" s="100">
        <v>0.89</v>
      </c>
      <c r="G94" s="100">
        <v>1.39</v>
      </c>
      <c r="H94" s="100">
        <f>F94+G94</f>
        <v>2.2799999999999998</v>
      </c>
      <c r="I94" s="130">
        <f t="shared" si="25"/>
        <v>80.909090909090907</v>
      </c>
      <c r="J94" s="130">
        <f t="shared" si="26"/>
        <v>178.2051282051282</v>
      </c>
      <c r="K94" s="130">
        <f t="shared" si="27"/>
        <v>121.27659574468083</v>
      </c>
    </row>
    <row r="95" spans="1:11" ht="24.75" customHeight="1" x14ac:dyDescent="0.25">
      <c r="A95" s="104"/>
      <c r="B95" s="82" t="s">
        <v>222</v>
      </c>
      <c r="C95" s="100">
        <v>1.25</v>
      </c>
      <c r="D95" s="100">
        <v>0.78</v>
      </c>
      <c r="E95" s="100">
        <f>C95+D95</f>
        <v>2.0300000000000002</v>
      </c>
      <c r="F95" s="100">
        <v>0.79</v>
      </c>
      <c r="G95" s="100">
        <v>1.39</v>
      </c>
      <c r="H95" s="100">
        <f>F95+G95</f>
        <v>2.1799999999999997</v>
      </c>
      <c r="I95" s="130">
        <f t="shared" si="25"/>
        <v>63.2</v>
      </c>
      <c r="J95" s="130">
        <f t="shared" si="26"/>
        <v>178.2051282051282</v>
      </c>
      <c r="K95" s="130">
        <f t="shared" si="27"/>
        <v>107.38916256157634</v>
      </c>
    </row>
    <row r="96" spans="1:11" ht="24.75" customHeight="1" x14ac:dyDescent="0.25">
      <c r="A96" s="104"/>
      <c r="B96" s="126" t="s">
        <v>480</v>
      </c>
      <c r="C96" s="104"/>
      <c r="D96" s="104"/>
      <c r="E96" s="127"/>
      <c r="F96" s="104"/>
      <c r="G96" s="104"/>
      <c r="H96" s="127"/>
      <c r="I96" s="130" t="e">
        <f t="shared" si="25"/>
        <v>#DIV/0!</v>
      </c>
      <c r="J96" s="130" t="e">
        <f t="shared" si="26"/>
        <v>#DIV/0!</v>
      </c>
      <c r="K96" s="130" t="e">
        <f t="shared" si="27"/>
        <v>#DIV/0!</v>
      </c>
    </row>
    <row r="97" spans="1:11" ht="24.75" customHeight="1" x14ac:dyDescent="0.25">
      <c r="A97" s="104"/>
      <c r="B97" s="82" t="s">
        <v>223</v>
      </c>
      <c r="C97" s="100">
        <v>1.73</v>
      </c>
      <c r="D97" s="100">
        <v>2.2200000000000002</v>
      </c>
      <c r="E97" s="100">
        <f t="shared" ref="E97:E101" si="29">C97+D97</f>
        <v>3.95</v>
      </c>
      <c r="F97" s="100">
        <v>0.78</v>
      </c>
      <c r="G97" s="100">
        <v>1.39</v>
      </c>
      <c r="H97" s="100">
        <f t="shared" ref="H97:H101" si="30">F97+G97</f>
        <v>2.17</v>
      </c>
      <c r="I97" s="130">
        <f t="shared" si="25"/>
        <v>45.086705202312139</v>
      </c>
      <c r="J97" s="130">
        <f t="shared" si="26"/>
        <v>62.612612612612608</v>
      </c>
      <c r="K97" s="130">
        <f t="shared" si="27"/>
        <v>54.936708860759488</v>
      </c>
    </row>
    <row r="98" spans="1:11" ht="24.75" customHeight="1" x14ac:dyDescent="0.25">
      <c r="A98" s="104"/>
      <c r="B98" s="82" t="s">
        <v>224</v>
      </c>
      <c r="C98" s="100">
        <v>2.21</v>
      </c>
      <c r="D98" s="100">
        <v>2.2200000000000002</v>
      </c>
      <c r="E98" s="100">
        <f t="shared" si="29"/>
        <v>4.43</v>
      </c>
      <c r="F98" s="100">
        <v>1.25</v>
      </c>
      <c r="G98" s="100">
        <v>1.39</v>
      </c>
      <c r="H98" s="100">
        <f t="shared" si="30"/>
        <v>2.6399999999999997</v>
      </c>
      <c r="I98" s="130">
        <f t="shared" si="25"/>
        <v>56.561085972850677</v>
      </c>
      <c r="J98" s="130">
        <f t="shared" si="26"/>
        <v>62.612612612612608</v>
      </c>
      <c r="K98" s="130">
        <f t="shared" si="27"/>
        <v>59.593679458239279</v>
      </c>
    </row>
    <row r="99" spans="1:11" ht="24.75" customHeight="1" x14ac:dyDescent="0.25">
      <c r="A99" s="104"/>
      <c r="B99" s="82" t="s">
        <v>225</v>
      </c>
      <c r="C99" s="100">
        <v>1.78</v>
      </c>
      <c r="D99" s="100">
        <v>2.2200000000000002</v>
      </c>
      <c r="E99" s="100">
        <f t="shared" si="29"/>
        <v>4</v>
      </c>
      <c r="F99" s="100">
        <v>0.79</v>
      </c>
      <c r="G99" s="100">
        <v>1.39</v>
      </c>
      <c r="H99" s="100">
        <f t="shared" si="30"/>
        <v>2.1799999999999997</v>
      </c>
      <c r="I99" s="130">
        <f t="shared" si="25"/>
        <v>44.382022471910112</v>
      </c>
      <c r="J99" s="130">
        <f t="shared" si="26"/>
        <v>62.612612612612608</v>
      </c>
      <c r="K99" s="130">
        <f t="shared" si="27"/>
        <v>54.499999999999993</v>
      </c>
    </row>
    <row r="100" spans="1:11" ht="24.75" customHeight="1" x14ac:dyDescent="0.25">
      <c r="A100" s="104"/>
      <c r="B100" s="82" t="s">
        <v>226</v>
      </c>
      <c r="C100" s="100">
        <v>3.73</v>
      </c>
      <c r="D100" s="100">
        <v>2.2200000000000002</v>
      </c>
      <c r="E100" s="100">
        <f t="shared" si="29"/>
        <v>5.95</v>
      </c>
      <c r="F100" s="100">
        <v>2.74</v>
      </c>
      <c r="G100" s="100">
        <v>1.39</v>
      </c>
      <c r="H100" s="100">
        <f t="shared" si="30"/>
        <v>4.13</v>
      </c>
      <c r="I100" s="130">
        <f t="shared" si="25"/>
        <v>73.458445040214485</v>
      </c>
      <c r="J100" s="130">
        <f t="shared" si="26"/>
        <v>62.612612612612608</v>
      </c>
      <c r="K100" s="130">
        <f t="shared" si="27"/>
        <v>69.411764705882348</v>
      </c>
    </row>
    <row r="101" spans="1:11" ht="24.75" customHeight="1" x14ac:dyDescent="0.25">
      <c r="A101" s="104"/>
      <c r="B101" s="82" t="s">
        <v>227</v>
      </c>
      <c r="C101" s="100">
        <v>4.67</v>
      </c>
      <c r="D101" s="100">
        <v>2.2200000000000002</v>
      </c>
      <c r="E101" s="100">
        <f t="shared" si="29"/>
        <v>6.8900000000000006</v>
      </c>
      <c r="F101" s="100">
        <v>3.66</v>
      </c>
      <c r="G101" s="100">
        <v>1.39</v>
      </c>
      <c r="H101" s="100">
        <f t="shared" si="30"/>
        <v>5.05</v>
      </c>
      <c r="I101" s="130">
        <f t="shared" si="25"/>
        <v>78.372591006423988</v>
      </c>
      <c r="J101" s="130">
        <f t="shared" si="26"/>
        <v>62.612612612612608</v>
      </c>
      <c r="K101" s="130">
        <f t="shared" si="27"/>
        <v>73.294629898403471</v>
      </c>
    </row>
    <row r="102" spans="1:11" ht="24.75" customHeight="1" x14ac:dyDescent="0.25">
      <c r="A102" s="104"/>
      <c r="B102" s="82" t="s">
        <v>481</v>
      </c>
      <c r="C102" s="100">
        <v>1.73</v>
      </c>
      <c r="D102" s="100">
        <v>3.31</v>
      </c>
      <c r="E102" s="100">
        <f>C102+D102</f>
        <v>5.04</v>
      </c>
      <c r="F102" s="100">
        <v>0.79</v>
      </c>
      <c r="G102" s="100">
        <v>1.39</v>
      </c>
      <c r="H102" s="100">
        <f>F102+G102</f>
        <v>2.1799999999999997</v>
      </c>
      <c r="I102" s="130">
        <f t="shared" si="25"/>
        <v>45.664739884393072</v>
      </c>
      <c r="J102" s="130">
        <f t="shared" si="26"/>
        <v>41.993957703927485</v>
      </c>
      <c r="K102" s="130">
        <f t="shared" si="27"/>
        <v>43.253968253968253</v>
      </c>
    </row>
    <row r="103" spans="1:11" ht="24.75" customHeight="1" x14ac:dyDescent="0.25">
      <c r="A103" s="104"/>
      <c r="B103" s="82" t="s">
        <v>482</v>
      </c>
      <c r="C103" s="100">
        <v>2</v>
      </c>
      <c r="D103" s="100">
        <v>3.31</v>
      </c>
      <c r="E103" s="100">
        <f>C103+D103</f>
        <v>5.3100000000000005</v>
      </c>
      <c r="F103" s="100">
        <v>1.05</v>
      </c>
      <c r="G103" s="100">
        <v>1.39</v>
      </c>
      <c r="H103" s="100">
        <f>F103+G103</f>
        <v>2.44</v>
      </c>
      <c r="I103" s="130">
        <f t="shared" si="25"/>
        <v>52.5</v>
      </c>
      <c r="J103" s="130">
        <f t="shared" si="26"/>
        <v>41.993957703927485</v>
      </c>
      <c r="K103" s="130">
        <f t="shared" si="27"/>
        <v>45.951035781544256</v>
      </c>
    </row>
    <row r="104" spans="1:11" ht="54.75" customHeight="1" x14ac:dyDescent="0.25">
      <c r="A104" s="104" t="s">
        <v>284</v>
      </c>
      <c r="B104" s="533" t="s">
        <v>483</v>
      </c>
      <c r="C104" s="534"/>
      <c r="D104" s="534"/>
      <c r="E104" s="535"/>
      <c r="I104" s="130" t="e">
        <f t="shared" si="25"/>
        <v>#DIV/0!</v>
      </c>
      <c r="J104" s="130" t="e">
        <f t="shared" si="26"/>
        <v>#DIV/0!</v>
      </c>
      <c r="K104" s="130" t="e">
        <f t="shared" si="27"/>
        <v>#DIV/0!</v>
      </c>
    </row>
    <row r="105" spans="1:11" ht="38.25" customHeight="1" x14ac:dyDescent="0.25">
      <c r="A105" s="104" t="s">
        <v>285</v>
      </c>
      <c r="B105" s="126" t="s">
        <v>484</v>
      </c>
      <c r="C105" s="104"/>
      <c r="D105" s="104"/>
      <c r="E105" s="127"/>
      <c r="I105" s="130" t="e">
        <f t="shared" si="25"/>
        <v>#DIV/0!</v>
      </c>
      <c r="J105" s="130" t="e">
        <f t="shared" si="26"/>
        <v>#DIV/0!</v>
      </c>
      <c r="K105" s="130" t="e">
        <f t="shared" si="27"/>
        <v>#DIV/0!</v>
      </c>
    </row>
    <row r="106" spans="1:11" ht="15.75" x14ac:dyDescent="0.25">
      <c r="A106" s="31"/>
      <c r="B106" s="536" t="s">
        <v>485</v>
      </c>
      <c r="C106" s="524"/>
      <c r="D106" s="524"/>
      <c r="E106" s="537"/>
      <c r="I106" s="130" t="e">
        <f t="shared" si="25"/>
        <v>#DIV/0!</v>
      </c>
      <c r="J106" s="130" t="e">
        <f t="shared" si="26"/>
        <v>#DIV/0!</v>
      </c>
      <c r="K106" s="130" t="e">
        <f t="shared" si="27"/>
        <v>#DIV/0!</v>
      </c>
    </row>
    <row r="107" spans="1:11" ht="27" customHeight="1" x14ac:dyDescent="0.25">
      <c r="A107" s="28"/>
      <c r="B107" s="82" t="s">
        <v>396</v>
      </c>
      <c r="C107" s="100">
        <v>3.95</v>
      </c>
      <c r="D107" s="100">
        <v>1.08</v>
      </c>
      <c r="E107" s="100">
        <f>C107+D107</f>
        <v>5.03</v>
      </c>
      <c r="F107" s="100">
        <v>4.29</v>
      </c>
      <c r="G107" s="100">
        <v>2.56</v>
      </c>
      <c r="H107" s="100">
        <f>F107+G107</f>
        <v>6.85</v>
      </c>
      <c r="I107" s="130">
        <f t="shared" si="25"/>
        <v>108.60759493670886</v>
      </c>
      <c r="J107" s="130">
        <f t="shared" si="26"/>
        <v>237.03703703703701</v>
      </c>
      <c r="K107" s="130">
        <f t="shared" si="27"/>
        <v>136.18290258449304</v>
      </c>
    </row>
    <row r="108" spans="1:11" x14ac:dyDescent="0.25">
      <c r="A108" s="28"/>
      <c r="B108" s="82" t="s">
        <v>319</v>
      </c>
      <c r="C108" s="100">
        <v>6.25</v>
      </c>
      <c r="D108" s="100">
        <v>1.08</v>
      </c>
      <c r="E108" s="100">
        <f>C108+D108</f>
        <v>7.33</v>
      </c>
      <c r="F108" s="100">
        <v>6.84</v>
      </c>
      <c r="G108" s="100">
        <v>2.56</v>
      </c>
      <c r="H108" s="100">
        <f>F108+G108</f>
        <v>9.4</v>
      </c>
      <c r="I108" s="130">
        <f t="shared" si="25"/>
        <v>109.44</v>
      </c>
      <c r="J108" s="130">
        <f t="shared" si="26"/>
        <v>237.03703703703701</v>
      </c>
      <c r="K108" s="130">
        <f t="shared" si="27"/>
        <v>128.24010914051843</v>
      </c>
    </row>
    <row r="109" spans="1:11" x14ac:dyDescent="0.25">
      <c r="A109" s="28"/>
      <c r="B109" s="82" t="s">
        <v>320</v>
      </c>
      <c r="C109" s="100">
        <v>3.84</v>
      </c>
      <c r="D109" s="100">
        <v>1.08</v>
      </c>
      <c r="E109" s="100">
        <f>C109+D109</f>
        <v>4.92</v>
      </c>
      <c r="F109" s="100">
        <v>4.29</v>
      </c>
      <c r="G109" s="100">
        <v>2.56</v>
      </c>
      <c r="H109" s="100">
        <f>F109+G109</f>
        <v>6.85</v>
      </c>
      <c r="I109" s="130">
        <f t="shared" si="25"/>
        <v>111.71875</v>
      </c>
      <c r="J109" s="130">
        <f t="shared" si="26"/>
        <v>237.03703703703701</v>
      </c>
      <c r="K109" s="130">
        <f t="shared" si="27"/>
        <v>139.22764227642276</v>
      </c>
    </row>
    <row r="110" spans="1:11" ht="15.75" x14ac:dyDescent="0.25">
      <c r="A110" s="31"/>
      <c r="B110" s="526" t="s">
        <v>480</v>
      </c>
      <c r="C110" s="527"/>
      <c r="D110" s="527"/>
      <c r="E110" s="528"/>
      <c r="I110" s="130" t="e">
        <f t="shared" si="25"/>
        <v>#DIV/0!</v>
      </c>
      <c r="J110" s="130" t="e">
        <f t="shared" si="26"/>
        <v>#DIV/0!</v>
      </c>
      <c r="K110" s="130" t="e">
        <f t="shared" si="27"/>
        <v>#DIV/0!</v>
      </c>
    </row>
    <row r="111" spans="1:11" x14ac:dyDescent="0.25">
      <c r="A111" s="56"/>
      <c r="B111" s="82" t="s">
        <v>321</v>
      </c>
      <c r="C111" s="100">
        <v>4.78</v>
      </c>
      <c r="D111" s="100">
        <v>2.36</v>
      </c>
      <c r="E111" s="100">
        <f t="shared" ref="E111:E118" si="31">C111+D111</f>
        <v>7.1400000000000006</v>
      </c>
      <c r="F111" s="100">
        <v>4.63</v>
      </c>
      <c r="G111" s="100">
        <v>2.56</v>
      </c>
      <c r="H111" s="100">
        <f t="shared" ref="H111:H118" si="32">F111+G111</f>
        <v>7.1899999999999995</v>
      </c>
      <c r="I111" s="130">
        <f t="shared" si="25"/>
        <v>96.861924686192452</v>
      </c>
      <c r="J111" s="130">
        <f t="shared" si="26"/>
        <v>108.47457627118644</v>
      </c>
      <c r="K111" s="130">
        <f t="shared" si="27"/>
        <v>100.70028011204479</v>
      </c>
    </row>
    <row r="112" spans="1:11" x14ac:dyDescent="0.25">
      <c r="A112" s="56"/>
      <c r="B112" s="82" t="s">
        <v>322</v>
      </c>
      <c r="C112" s="100">
        <v>10.29</v>
      </c>
      <c r="D112" s="100">
        <v>2.36</v>
      </c>
      <c r="E112" s="100">
        <f t="shared" si="31"/>
        <v>12.649999999999999</v>
      </c>
      <c r="F112" s="100">
        <v>9.7799999999999994</v>
      </c>
      <c r="G112" s="100">
        <v>2.56</v>
      </c>
      <c r="H112" s="100">
        <f t="shared" si="32"/>
        <v>12.34</v>
      </c>
      <c r="I112" s="130">
        <f t="shared" si="25"/>
        <v>95.043731778425652</v>
      </c>
      <c r="J112" s="130">
        <f t="shared" si="26"/>
        <v>108.47457627118644</v>
      </c>
      <c r="K112" s="130">
        <f t="shared" si="27"/>
        <v>97.549407114624515</v>
      </c>
    </row>
    <row r="113" spans="1:11" x14ac:dyDescent="0.25">
      <c r="A113" s="56"/>
      <c r="B113" s="82" t="s">
        <v>323</v>
      </c>
      <c r="C113" s="100">
        <v>7.63</v>
      </c>
      <c r="D113" s="100">
        <v>2.36</v>
      </c>
      <c r="E113" s="100">
        <f t="shared" si="31"/>
        <v>9.99</v>
      </c>
      <c r="F113" s="100">
        <v>7.33</v>
      </c>
      <c r="G113" s="100">
        <v>2.56</v>
      </c>
      <c r="H113" s="100">
        <f t="shared" si="32"/>
        <v>9.89</v>
      </c>
      <c r="I113" s="130">
        <f t="shared" si="25"/>
        <v>96.068152031454787</v>
      </c>
      <c r="J113" s="130">
        <f t="shared" si="26"/>
        <v>108.47457627118644</v>
      </c>
      <c r="K113" s="130">
        <f t="shared" si="27"/>
        <v>98.998998998998999</v>
      </c>
    </row>
    <row r="114" spans="1:11" x14ac:dyDescent="0.25">
      <c r="A114" s="56"/>
      <c r="B114" s="82" t="s">
        <v>324</v>
      </c>
      <c r="C114" s="100">
        <v>7.22</v>
      </c>
      <c r="D114" s="100">
        <v>2.36</v>
      </c>
      <c r="E114" s="100">
        <f t="shared" si="31"/>
        <v>9.58</v>
      </c>
      <c r="F114" s="100">
        <v>6.91</v>
      </c>
      <c r="G114" s="100">
        <v>2.56</v>
      </c>
      <c r="H114" s="100">
        <f t="shared" si="32"/>
        <v>9.4700000000000006</v>
      </c>
      <c r="I114" s="130">
        <f t="shared" si="25"/>
        <v>95.706371191135744</v>
      </c>
      <c r="J114" s="130">
        <f t="shared" si="26"/>
        <v>108.47457627118644</v>
      </c>
      <c r="K114" s="130">
        <f t="shared" si="27"/>
        <v>98.851774530271413</v>
      </c>
    </row>
    <row r="115" spans="1:11" x14ac:dyDescent="0.25">
      <c r="A115" s="56"/>
      <c r="B115" s="82" t="s">
        <v>325</v>
      </c>
      <c r="C115" s="100">
        <v>7.22</v>
      </c>
      <c r="D115" s="100">
        <v>2.36</v>
      </c>
      <c r="E115" s="100">
        <f t="shared" si="31"/>
        <v>9.58</v>
      </c>
      <c r="F115" s="100">
        <v>6.91</v>
      </c>
      <c r="G115" s="100">
        <v>2.56</v>
      </c>
      <c r="H115" s="100">
        <f t="shared" si="32"/>
        <v>9.4700000000000006</v>
      </c>
      <c r="I115" s="130">
        <f t="shared" si="25"/>
        <v>95.706371191135744</v>
      </c>
      <c r="J115" s="130">
        <f t="shared" si="26"/>
        <v>108.47457627118644</v>
      </c>
      <c r="K115" s="130">
        <f t="shared" si="27"/>
        <v>98.851774530271413</v>
      </c>
    </row>
    <row r="116" spans="1:11" x14ac:dyDescent="0.25">
      <c r="A116" s="56"/>
      <c r="B116" s="82" t="s">
        <v>326</v>
      </c>
      <c r="C116" s="100">
        <v>9.0299999999999994</v>
      </c>
      <c r="D116" s="100">
        <v>2.36</v>
      </c>
      <c r="E116" s="100">
        <f t="shared" si="31"/>
        <v>11.389999999999999</v>
      </c>
      <c r="F116" s="100">
        <v>8.61</v>
      </c>
      <c r="G116" s="100">
        <v>2.56</v>
      </c>
      <c r="H116" s="100">
        <f t="shared" si="32"/>
        <v>11.17</v>
      </c>
      <c r="I116" s="130">
        <f t="shared" si="25"/>
        <v>95.348837209302332</v>
      </c>
      <c r="J116" s="130">
        <f t="shared" si="26"/>
        <v>108.47457627118644</v>
      </c>
      <c r="K116" s="130">
        <f t="shared" si="27"/>
        <v>98.068481123792807</v>
      </c>
    </row>
    <row r="117" spans="1:11" x14ac:dyDescent="0.25">
      <c r="A117" s="56"/>
      <c r="B117" s="82" t="s">
        <v>327</v>
      </c>
      <c r="C117" s="100">
        <v>7.18</v>
      </c>
      <c r="D117" s="100">
        <v>2.36</v>
      </c>
      <c r="E117" s="100">
        <f t="shared" si="31"/>
        <v>9.5399999999999991</v>
      </c>
      <c r="F117" s="100">
        <v>6.92</v>
      </c>
      <c r="G117" s="100">
        <v>2.56</v>
      </c>
      <c r="H117" s="100">
        <f t="shared" si="32"/>
        <v>9.48</v>
      </c>
      <c r="I117" s="130">
        <f t="shared" si="25"/>
        <v>96.378830083565461</v>
      </c>
      <c r="J117" s="130">
        <f t="shared" si="26"/>
        <v>108.47457627118644</v>
      </c>
      <c r="K117" s="130">
        <f t="shared" si="27"/>
        <v>99.371069182389945</v>
      </c>
    </row>
    <row r="118" spans="1:11" x14ac:dyDescent="0.25">
      <c r="A118" s="56"/>
      <c r="B118" s="82" t="s">
        <v>328</v>
      </c>
      <c r="C118" s="100">
        <v>7.95</v>
      </c>
      <c r="D118" s="100">
        <v>2.36</v>
      </c>
      <c r="E118" s="100">
        <f t="shared" si="31"/>
        <v>10.31</v>
      </c>
      <c r="F118" s="100">
        <v>7.6</v>
      </c>
      <c r="G118" s="100">
        <v>2.56</v>
      </c>
      <c r="H118" s="100">
        <f t="shared" si="32"/>
        <v>10.16</v>
      </c>
      <c r="I118" s="130">
        <f t="shared" si="25"/>
        <v>95.597484276729546</v>
      </c>
      <c r="J118" s="130">
        <f t="shared" si="26"/>
        <v>108.47457627118644</v>
      </c>
      <c r="K118" s="130">
        <f t="shared" si="27"/>
        <v>98.545101842870992</v>
      </c>
    </row>
    <row r="119" spans="1:11" ht="23.25" customHeight="1" x14ac:dyDescent="0.25">
      <c r="A119" s="33" t="s">
        <v>486</v>
      </c>
      <c r="B119" s="529" t="s">
        <v>487</v>
      </c>
      <c r="C119" s="530"/>
      <c r="D119" s="530"/>
      <c r="E119" s="530"/>
      <c r="I119" s="130" t="e">
        <f t="shared" si="25"/>
        <v>#DIV/0!</v>
      </c>
      <c r="J119" s="130" t="e">
        <f t="shared" si="26"/>
        <v>#DIV/0!</v>
      </c>
      <c r="K119" s="130" t="e">
        <f t="shared" si="27"/>
        <v>#DIV/0!</v>
      </c>
    </row>
    <row r="120" spans="1:11" ht="25.5" x14ac:dyDescent="0.25">
      <c r="A120" s="31" t="s">
        <v>488</v>
      </c>
      <c r="B120" s="83" t="s">
        <v>490</v>
      </c>
      <c r="C120" s="88"/>
      <c r="D120" s="47"/>
      <c r="E120" s="47"/>
      <c r="I120" s="130" t="e">
        <f t="shared" si="25"/>
        <v>#DIV/0!</v>
      </c>
      <c r="J120" s="130" t="e">
        <f t="shared" si="26"/>
        <v>#DIV/0!</v>
      </c>
      <c r="K120" s="130" t="e">
        <f t="shared" si="27"/>
        <v>#DIV/0!</v>
      </c>
    </row>
    <row r="121" spans="1:11" x14ac:dyDescent="0.25">
      <c r="A121" s="28" t="s">
        <v>489</v>
      </c>
      <c r="B121" s="82" t="s">
        <v>252</v>
      </c>
      <c r="C121" s="100">
        <v>1.3</v>
      </c>
      <c r="D121" s="100">
        <v>2.15</v>
      </c>
      <c r="E121" s="100">
        <f>C121+D121</f>
        <v>3.45</v>
      </c>
      <c r="F121" s="100">
        <v>0.19</v>
      </c>
      <c r="G121" s="100">
        <v>2.34</v>
      </c>
      <c r="H121" s="100">
        <f>F121+G121</f>
        <v>2.5299999999999998</v>
      </c>
      <c r="I121" s="130">
        <f t="shared" si="25"/>
        <v>14.615384615384617</v>
      </c>
      <c r="J121" s="130">
        <f t="shared" si="26"/>
        <v>108.83720930232559</v>
      </c>
      <c r="K121" s="130">
        <f t="shared" si="27"/>
        <v>73.333333333333329</v>
      </c>
    </row>
    <row r="122" spans="1:11" ht="38.25" x14ac:dyDescent="0.25">
      <c r="A122" s="28" t="s">
        <v>491</v>
      </c>
      <c r="B122" s="82" t="s">
        <v>492</v>
      </c>
      <c r="C122" s="100">
        <v>1.3</v>
      </c>
      <c r="D122" s="100">
        <v>2.15</v>
      </c>
      <c r="E122" s="100">
        <f>C122+D122</f>
        <v>3.45</v>
      </c>
      <c r="F122" s="100">
        <v>0.19</v>
      </c>
      <c r="G122" s="100">
        <v>2.34</v>
      </c>
      <c r="H122" s="100">
        <f>F122+G122</f>
        <v>2.5299999999999998</v>
      </c>
      <c r="I122" s="130">
        <f t="shared" si="25"/>
        <v>14.615384615384617</v>
      </c>
      <c r="J122" s="130">
        <f t="shared" si="26"/>
        <v>108.83720930232559</v>
      </c>
      <c r="K122" s="130">
        <f t="shared" si="27"/>
        <v>73.333333333333329</v>
      </c>
    </row>
    <row r="123" spans="1:11" x14ac:dyDescent="0.25">
      <c r="A123" s="31" t="s">
        <v>493</v>
      </c>
      <c r="B123" s="83" t="s">
        <v>494</v>
      </c>
      <c r="C123" s="88"/>
      <c r="D123" s="47"/>
      <c r="E123" s="47"/>
      <c r="F123" s="88"/>
      <c r="G123" s="47"/>
      <c r="H123" s="47"/>
      <c r="I123" s="130" t="e">
        <f t="shared" si="25"/>
        <v>#DIV/0!</v>
      </c>
      <c r="J123" s="130" t="e">
        <f t="shared" si="26"/>
        <v>#DIV/0!</v>
      </c>
      <c r="K123" s="130" t="e">
        <f t="shared" si="27"/>
        <v>#DIV/0!</v>
      </c>
    </row>
    <row r="124" spans="1:11" x14ac:dyDescent="0.25">
      <c r="A124" s="28" t="s">
        <v>495</v>
      </c>
      <c r="B124" s="82" t="s">
        <v>252</v>
      </c>
      <c r="C124" s="100">
        <v>1.92</v>
      </c>
      <c r="D124" s="100">
        <v>1.99</v>
      </c>
      <c r="E124" s="100">
        <f>C124+D124</f>
        <v>3.91</v>
      </c>
      <c r="F124" s="100">
        <v>0.17</v>
      </c>
      <c r="G124" s="100">
        <v>2.16</v>
      </c>
      <c r="H124" s="100">
        <f>F124+G124</f>
        <v>2.33</v>
      </c>
      <c r="I124" s="130">
        <f t="shared" si="25"/>
        <v>8.8541666666666679</v>
      </c>
      <c r="J124" s="130">
        <f t="shared" si="26"/>
        <v>108.5427135678392</v>
      </c>
      <c r="K124" s="130">
        <f t="shared" si="27"/>
        <v>59.590792838874684</v>
      </c>
    </row>
    <row r="125" spans="1:11" ht="38.25" x14ac:dyDescent="0.25">
      <c r="A125" s="32" t="s">
        <v>496</v>
      </c>
      <c r="B125" s="82" t="s">
        <v>498</v>
      </c>
      <c r="C125" s="100"/>
      <c r="D125" s="100"/>
      <c r="E125" s="100"/>
      <c r="F125" s="100">
        <v>0.21</v>
      </c>
      <c r="G125" s="100">
        <v>6.5</v>
      </c>
      <c r="H125" s="100">
        <f t="shared" ref="H125:H126" si="33">F125+G125</f>
        <v>6.71</v>
      </c>
      <c r="I125" s="130" t="e">
        <f t="shared" si="25"/>
        <v>#DIV/0!</v>
      </c>
      <c r="J125" s="130" t="e">
        <f t="shared" si="26"/>
        <v>#DIV/0!</v>
      </c>
      <c r="K125" s="130" t="e">
        <f t="shared" si="27"/>
        <v>#DIV/0!</v>
      </c>
    </row>
    <row r="126" spans="1:11" x14ac:dyDescent="0.25">
      <c r="A126" s="28" t="s">
        <v>497</v>
      </c>
      <c r="B126" s="82" t="s">
        <v>499</v>
      </c>
      <c r="C126" s="100"/>
      <c r="D126" s="100"/>
      <c r="E126" s="100"/>
      <c r="F126" s="100">
        <v>0.24</v>
      </c>
      <c r="G126" s="100">
        <v>6.5</v>
      </c>
      <c r="H126" s="100">
        <f t="shared" si="33"/>
        <v>6.74</v>
      </c>
      <c r="I126" s="130" t="e">
        <f t="shared" si="25"/>
        <v>#DIV/0!</v>
      </c>
      <c r="J126" s="130" t="e">
        <f t="shared" si="26"/>
        <v>#DIV/0!</v>
      </c>
      <c r="K126" s="130" t="e">
        <f t="shared" si="27"/>
        <v>#DIV/0!</v>
      </c>
    </row>
    <row r="128" spans="1:11" x14ac:dyDescent="0.25">
      <c r="B128" s="37" t="s">
        <v>36</v>
      </c>
      <c r="D128" s="4" t="s">
        <v>395</v>
      </c>
    </row>
  </sheetData>
  <mergeCells count="14">
    <mergeCell ref="B110:E110"/>
    <mergeCell ref="B119:E119"/>
    <mergeCell ref="B51:D51"/>
    <mergeCell ref="B83:E83"/>
    <mergeCell ref="B88:E88"/>
    <mergeCell ref="B89:E89"/>
    <mergeCell ref="B104:E104"/>
    <mergeCell ref="B106:E106"/>
    <mergeCell ref="B46:D46"/>
    <mergeCell ref="A7:E7"/>
    <mergeCell ref="A8:E8"/>
    <mergeCell ref="B11:E11"/>
    <mergeCell ref="B22:E22"/>
    <mergeCell ref="B34:D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Normal="100" zoomScaleSheetLayoutView="100" workbookViewId="0">
      <selection activeCell="B14" sqref="B14"/>
    </sheetView>
  </sheetViews>
  <sheetFormatPr defaultColWidth="9.140625" defaultRowHeight="15" x14ac:dyDescent="0.25"/>
  <cols>
    <col min="1" max="1" width="10" style="4" customWidth="1"/>
    <col min="2" max="2" width="60.5703125" style="4" customWidth="1"/>
    <col min="3" max="3" width="16.5703125" style="4" customWidth="1"/>
    <col min="4" max="4" width="20.7109375" style="4" customWidth="1"/>
    <col min="5" max="5" width="19.7109375" style="4" customWidth="1"/>
    <col min="6" max="16384" width="9.140625" style="4"/>
  </cols>
  <sheetData>
    <row r="1" spans="1:5" ht="18.75" x14ac:dyDescent="0.3">
      <c r="C1" s="149"/>
      <c r="D1" s="335"/>
      <c r="E1" s="335" t="s">
        <v>0</v>
      </c>
    </row>
    <row r="2" spans="1:5" ht="18.75" x14ac:dyDescent="0.3">
      <c r="B2" s="205"/>
      <c r="C2" s="538" t="s">
        <v>33</v>
      </c>
      <c r="D2" s="538"/>
      <c r="E2" s="538"/>
    </row>
    <row r="3" spans="1:5" ht="18.75" x14ac:dyDescent="0.3">
      <c r="C3" s="149"/>
      <c r="D3" s="335"/>
      <c r="E3" s="335" t="s">
        <v>1</v>
      </c>
    </row>
    <row r="4" spans="1:5" ht="18.75" x14ac:dyDescent="0.3">
      <c r="C4" s="149"/>
      <c r="D4" s="335"/>
      <c r="E4" s="335" t="s">
        <v>551</v>
      </c>
    </row>
    <row r="5" spans="1:5" ht="18.75" x14ac:dyDescent="0.3">
      <c r="C5" s="149"/>
      <c r="D5" s="335"/>
      <c r="E5" s="339" t="s">
        <v>1161</v>
      </c>
    </row>
    <row r="7" spans="1:5" x14ac:dyDescent="0.25">
      <c r="A7" s="504" t="s">
        <v>2</v>
      </c>
      <c r="B7" s="504"/>
      <c r="C7" s="504"/>
      <c r="D7" s="504"/>
      <c r="E7" s="504"/>
    </row>
    <row r="8" spans="1:5" ht="34.5" customHeight="1" x14ac:dyDescent="0.25">
      <c r="A8" s="516" t="s">
        <v>1162</v>
      </c>
      <c r="B8" s="516"/>
      <c r="C8" s="516"/>
      <c r="D8" s="516"/>
      <c r="E8" s="516"/>
    </row>
    <row r="9" spans="1:5" ht="113.25" customHeight="1" x14ac:dyDescent="0.25">
      <c r="A9" s="110" t="s">
        <v>5</v>
      </c>
      <c r="B9" s="111" t="s">
        <v>6</v>
      </c>
      <c r="C9" s="35" t="s">
        <v>401</v>
      </c>
      <c r="D9" s="35" t="s">
        <v>997</v>
      </c>
      <c r="E9" s="98" t="s">
        <v>400</v>
      </c>
    </row>
    <row r="10" spans="1:5" x14ac:dyDescent="0.25">
      <c r="A10" s="1">
        <v>1</v>
      </c>
      <c r="B10" s="2">
        <v>2</v>
      </c>
      <c r="C10" s="101">
        <v>3</v>
      </c>
      <c r="D10" s="101">
        <v>4</v>
      </c>
      <c r="E10" s="101">
        <v>5</v>
      </c>
    </row>
    <row r="11" spans="1:5" ht="15.75" x14ac:dyDescent="0.25">
      <c r="A11" s="433" t="s">
        <v>1053</v>
      </c>
      <c r="B11" s="436" t="s">
        <v>1054</v>
      </c>
      <c r="C11" s="101">
        <v>0.03</v>
      </c>
      <c r="D11" s="101">
        <v>0.38</v>
      </c>
      <c r="E11" s="101">
        <f>C11+D11</f>
        <v>0.41000000000000003</v>
      </c>
    </row>
    <row r="12" spans="1:5" ht="15.75" x14ac:dyDescent="0.25">
      <c r="A12" s="433" t="s">
        <v>1055</v>
      </c>
      <c r="B12" s="437" t="s">
        <v>1056</v>
      </c>
      <c r="C12" s="99"/>
      <c r="D12" s="99"/>
      <c r="E12" s="99"/>
    </row>
    <row r="13" spans="1:5" ht="47.25" customHeight="1" x14ac:dyDescent="0.25">
      <c r="A13" s="465" t="s">
        <v>39</v>
      </c>
      <c r="B13" s="438" t="s">
        <v>1070</v>
      </c>
      <c r="C13" s="200">
        <v>1.08</v>
      </c>
      <c r="D13" s="200">
        <v>2.77</v>
      </c>
      <c r="E13" s="215">
        <f t="shared" ref="E13:E21" si="0">C13+D13</f>
        <v>3.85</v>
      </c>
    </row>
    <row r="14" spans="1:5" ht="47.25" customHeight="1" x14ac:dyDescent="0.25">
      <c r="A14" s="434" t="s">
        <v>260</v>
      </c>
      <c r="B14" s="438" t="s">
        <v>1069</v>
      </c>
      <c r="C14" s="200">
        <v>1.1000000000000001</v>
      </c>
      <c r="D14" s="200">
        <v>2.77</v>
      </c>
      <c r="E14" s="215">
        <f t="shared" si="0"/>
        <v>3.87</v>
      </c>
    </row>
    <row r="15" spans="1:5" ht="31.5" x14ac:dyDescent="0.25">
      <c r="A15" s="434" t="s">
        <v>652</v>
      </c>
      <c r="B15" s="439" t="s">
        <v>1057</v>
      </c>
      <c r="C15" s="200">
        <v>1.08</v>
      </c>
      <c r="D15" s="200">
        <v>2.77</v>
      </c>
      <c r="E15" s="215">
        <f t="shared" si="0"/>
        <v>3.85</v>
      </c>
    </row>
    <row r="16" spans="1:5" ht="62.25" customHeight="1" x14ac:dyDescent="0.25">
      <c r="A16" s="435" t="s">
        <v>261</v>
      </c>
      <c r="B16" s="439" t="s">
        <v>1068</v>
      </c>
      <c r="C16" s="200">
        <v>1.1000000000000001</v>
      </c>
      <c r="D16" s="200">
        <v>2.77</v>
      </c>
      <c r="E16" s="215">
        <f t="shared" si="0"/>
        <v>3.87</v>
      </c>
    </row>
    <row r="17" spans="1:5" ht="31.15" customHeight="1" x14ac:dyDescent="0.25">
      <c r="A17" s="466" t="s">
        <v>1058</v>
      </c>
      <c r="B17" s="440" t="s">
        <v>1059</v>
      </c>
      <c r="C17" s="200">
        <v>17.89</v>
      </c>
      <c r="D17" s="200">
        <v>6.34</v>
      </c>
      <c r="E17" s="215">
        <f t="shared" si="0"/>
        <v>24.23</v>
      </c>
    </row>
    <row r="18" spans="1:5" ht="47.25" x14ac:dyDescent="0.25">
      <c r="A18" s="467" t="s">
        <v>1060</v>
      </c>
      <c r="B18" s="440" t="s">
        <v>1061</v>
      </c>
      <c r="C18" s="200">
        <v>0.12</v>
      </c>
      <c r="D18" s="200">
        <v>7.64</v>
      </c>
      <c r="E18" s="215">
        <f t="shared" si="0"/>
        <v>7.76</v>
      </c>
    </row>
    <row r="19" spans="1:5" ht="47.25" x14ac:dyDescent="0.25">
      <c r="A19" s="468" t="s">
        <v>1062</v>
      </c>
      <c r="B19" s="440" t="s">
        <v>1063</v>
      </c>
      <c r="C19" s="200">
        <v>0.12</v>
      </c>
      <c r="D19" s="200">
        <v>11.62</v>
      </c>
      <c r="E19" s="215">
        <f t="shared" si="0"/>
        <v>11.739999999999998</v>
      </c>
    </row>
    <row r="20" spans="1:5" ht="47.25" x14ac:dyDescent="0.25">
      <c r="A20" s="469" t="s">
        <v>1064</v>
      </c>
      <c r="B20" s="440" t="s">
        <v>1065</v>
      </c>
      <c r="C20" s="200">
        <v>0.12</v>
      </c>
      <c r="D20" s="200">
        <v>11.68</v>
      </c>
      <c r="E20" s="215">
        <f t="shared" si="0"/>
        <v>11.799999999999999</v>
      </c>
    </row>
    <row r="21" spans="1:5" ht="31.5" x14ac:dyDescent="0.25">
      <c r="A21" s="469" t="s">
        <v>1066</v>
      </c>
      <c r="B21" s="440" t="s">
        <v>1067</v>
      </c>
      <c r="C21" s="200">
        <v>0.12</v>
      </c>
      <c r="D21" s="200">
        <v>13.81</v>
      </c>
      <c r="E21" s="215">
        <f t="shared" si="0"/>
        <v>13.93</v>
      </c>
    </row>
    <row r="23" spans="1:5" x14ac:dyDescent="0.25">
      <c r="B23" s="38" t="s">
        <v>36</v>
      </c>
      <c r="E23" s="4" t="s">
        <v>688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G17"/>
  <sheetViews>
    <sheetView view="pageBreakPreview" zoomScale="60" zoomScaleNormal="100" workbookViewId="0">
      <selection activeCell="C11" sqref="C11"/>
    </sheetView>
  </sheetViews>
  <sheetFormatPr defaultColWidth="9.140625" defaultRowHeight="18.75" x14ac:dyDescent="0.3"/>
  <cols>
    <col min="1" max="1" width="6.5703125" style="58" customWidth="1"/>
    <col min="2" max="2" width="58.140625" style="58" customWidth="1"/>
    <col min="3" max="3" width="20.28515625" style="58" customWidth="1"/>
    <col min="4" max="4" width="22.140625" style="149" customWidth="1"/>
    <col min="5" max="5" width="20" style="58" customWidth="1"/>
    <col min="6" max="16384" width="9.140625" style="58"/>
  </cols>
  <sheetData>
    <row r="1" spans="1:7" x14ac:dyDescent="0.3">
      <c r="A1" s="89"/>
      <c r="B1" s="89"/>
      <c r="C1" s="149"/>
      <c r="D1" s="335"/>
      <c r="E1" s="335" t="s">
        <v>0</v>
      </c>
      <c r="F1" s="207"/>
      <c r="G1" s="207"/>
    </row>
    <row r="2" spans="1:7" x14ac:dyDescent="0.3">
      <c r="A2" s="89"/>
      <c r="B2" s="208"/>
      <c r="C2" s="538" t="s">
        <v>33</v>
      </c>
      <c r="D2" s="538"/>
      <c r="E2" s="538"/>
      <c r="F2" s="207"/>
      <c r="G2" s="207"/>
    </row>
    <row r="3" spans="1:7" x14ac:dyDescent="0.3">
      <c r="A3" s="89"/>
      <c r="B3" s="89"/>
      <c r="C3" s="149"/>
      <c r="D3" s="335"/>
      <c r="E3" s="335" t="s">
        <v>1</v>
      </c>
      <c r="F3" s="207"/>
      <c r="G3" s="207"/>
    </row>
    <row r="4" spans="1:7" x14ac:dyDescent="0.3">
      <c r="A4" s="89"/>
      <c r="B4" s="89"/>
      <c r="C4" s="149"/>
      <c r="D4" s="335"/>
      <c r="E4" s="335" t="s">
        <v>551</v>
      </c>
      <c r="F4" s="207"/>
      <c r="G4" s="207"/>
    </row>
    <row r="5" spans="1:7" x14ac:dyDescent="0.3">
      <c r="A5" s="89"/>
      <c r="B5" s="89"/>
      <c r="C5" s="149"/>
      <c r="D5" s="335"/>
      <c r="E5" s="339" t="s">
        <v>1169</v>
      </c>
      <c r="F5" s="207"/>
      <c r="G5" s="207"/>
    </row>
    <row r="6" spans="1:7" x14ac:dyDescent="0.3">
      <c r="A6" s="89"/>
      <c r="B6" s="89"/>
      <c r="C6" s="89"/>
      <c r="D6" s="145"/>
      <c r="E6" s="89"/>
    </row>
    <row r="7" spans="1:7" x14ac:dyDescent="0.3">
      <c r="A7" s="539" t="s">
        <v>2</v>
      </c>
      <c r="B7" s="539"/>
      <c r="C7" s="539"/>
      <c r="D7" s="539"/>
      <c r="E7" s="539"/>
    </row>
    <row r="8" spans="1:7" ht="42" customHeight="1" x14ac:dyDescent="0.3">
      <c r="A8" s="540" t="s">
        <v>1170</v>
      </c>
      <c r="B8" s="540"/>
      <c r="C8" s="540"/>
      <c r="D8" s="540"/>
      <c r="E8" s="540"/>
    </row>
    <row r="9" spans="1:7" ht="75" x14ac:dyDescent="0.3">
      <c r="A9" s="60" t="s">
        <v>5</v>
      </c>
      <c r="B9" s="61" t="s">
        <v>6</v>
      </c>
      <c r="C9" s="62" t="s">
        <v>401</v>
      </c>
      <c r="D9" s="62" t="s">
        <v>997</v>
      </c>
      <c r="E9" s="160" t="s">
        <v>400</v>
      </c>
    </row>
    <row r="10" spans="1:7" x14ac:dyDescent="0.3">
      <c r="A10" s="91">
        <v>1</v>
      </c>
      <c r="B10" s="91">
        <v>2</v>
      </c>
      <c r="C10" s="119">
        <v>3</v>
      </c>
      <c r="D10" s="146">
        <v>4</v>
      </c>
      <c r="E10" s="120">
        <v>5</v>
      </c>
    </row>
    <row r="11" spans="1:7" ht="37.5" x14ac:dyDescent="0.3">
      <c r="A11" s="169">
        <v>1</v>
      </c>
      <c r="B11" s="66" t="s">
        <v>543</v>
      </c>
      <c r="C11" s="405">
        <v>3.56</v>
      </c>
      <c r="D11" s="165">
        <v>16.649999999999999</v>
      </c>
      <c r="E11" s="165">
        <f>D11+C11</f>
        <v>20.209999999999997</v>
      </c>
    </row>
    <row r="12" spans="1:7" ht="37.5" x14ac:dyDescent="0.3">
      <c r="A12" s="169">
        <v>2</v>
      </c>
      <c r="B12" s="66" t="s">
        <v>955</v>
      </c>
      <c r="C12" s="405">
        <v>1.91</v>
      </c>
      <c r="D12" s="165">
        <v>22.06</v>
      </c>
      <c r="E12" s="165">
        <f>D12+C12</f>
        <v>23.97</v>
      </c>
    </row>
    <row r="13" spans="1:7" ht="56.25" x14ac:dyDescent="0.3">
      <c r="A13" s="169">
        <v>3</v>
      </c>
      <c r="B13" s="66" t="s">
        <v>541</v>
      </c>
      <c r="C13" s="378" t="s">
        <v>550</v>
      </c>
      <c r="D13" s="165">
        <v>125.19</v>
      </c>
      <c r="E13" s="165"/>
    </row>
    <row r="14" spans="1:7" ht="37.5" x14ac:dyDescent="0.3">
      <c r="A14" s="169">
        <v>4</v>
      </c>
      <c r="B14" s="66" t="s">
        <v>542</v>
      </c>
      <c r="C14" s="165"/>
      <c r="D14" s="165">
        <v>15.76</v>
      </c>
      <c r="E14" s="165">
        <f t="shared" ref="E14" si="0">D14+C14</f>
        <v>15.76</v>
      </c>
    </row>
    <row r="17" spans="1:5" x14ac:dyDescent="0.3">
      <c r="A17" s="58" t="s">
        <v>35</v>
      </c>
      <c r="E17" s="58" t="s">
        <v>688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Консультации</vt:lpstr>
      <vt:lpstr>Прием</vt:lpstr>
      <vt:lpstr>психотерапевт</vt:lpstr>
      <vt:lpstr>УЗИ</vt:lpstr>
      <vt:lpstr>Изотопы</vt:lpstr>
      <vt:lpstr>КДЛ </vt:lpstr>
      <vt:lpstr>Лист1</vt:lpstr>
      <vt:lpstr>Цитология</vt:lpstr>
      <vt:lpstr>морфология</vt:lpstr>
      <vt:lpstr>рентген</vt:lpstr>
      <vt:lpstr>кт </vt:lpstr>
      <vt:lpstr>мрт </vt:lpstr>
      <vt:lpstr>эндоскопия</vt:lpstr>
      <vt:lpstr>операции</vt:lpstr>
      <vt:lpstr>ПЛАСТИЧЕСКАЯ ХИРУРГИЯ</vt:lpstr>
      <vt:lpstr>Пребывание в палатах</vt:lpstr>
      <vt:lpstr>копии</vt:lpstr>
      <vt:lpstr>ритуальные услуги</vt:lpstr>
      <vt:lpstr>ритуалы </vt:lpstr>
      <vt:lpstr>ковид</vt:lpstr>
      <vt:lpstr>'КДЛ '!Заголовки_для_печати</vt:lpstr>
      <vt:lpstr>'кт '!Заголовки_для_печати</vt:lpstr>
      <vt:lpstr>операции!Заголовки_для_печати</vt:lpstr>
      <vt:lpstr>УЗИ!Заголовки_для_печати</vt:lpstr>
      <vt:lpstr>Изотопы!Область_печати</vt:lpstr>
      <vt:lpstr>'КДЛ '!Область_печати</vt:lpstr>
      <vt:lpstr>Консультации!Область_печати</vt:lpstr>
      <vt:lpstr>'кт '!Область_печати</vt:lpstr>
      <vt:lpstr>операции!Область_печати</vt:lpstr>
      <vt:lpstr>'Пребывание в палатах'!Область_печати</vt:lpstr>
      <vt:lpstr>рентген!Область_печати</vt:lpstr>
      <vt:lpstr>'ритуальные услуги'!Область_печати</vt:lpstr>
      <vt:lpstr>УЗИ!Область_печати</vt:lpstr>
      <vt:lpstr>Цитология!Область_печати</vt:lpstr>
      <vt:lpstr>эндоскопия!Область_печати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2025-06-30T08:31:25Z</cp:lastPrinted>
  <dcterms:created xsi:type="dcterms:W3CDTF">2014-03-10T06:20:54Z</dcterms:created>
  <dcterms:modified xsi:type="dcterms:W3CDTF">2025-06-30T08:32:22Z</dcterms:modified>
</cp:coreProperties>
</file>