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nom3\Desktop\Прейскуранты на 2025\прейскурантвы на 01.04.2025\"/>
    </mc:Choice>
  </mc:AlternateContent>
  <bookViews>
    <workbookView xWindow="240" yWindow="15" windowWidth="19995" windowHeight="8190" tabRatio="989" firstSheet="2" activeTab="9"/>
  </bookViews>
  <sheets>
    <sheet name="Консультации" sheetId="2" r:id="rId1"/>
    <sheet name="Прием" sheetId="39" r:id="rId2"/>
    <sheet name="психотерапевт" sheetId="27" r:id="rId3"/>
    <sheet name="УЗИ" sheetId="6" r:id="rId4"/>
    <sheet name="Изотопы" sheetId="7" r:id="rId5"/>
    <sheet name="КДЛ " sheetId="8" r:id="rId6"/>
    <sheet name="Лист1" sheetId="15" state="hidden" r:id="rId7"/>
    <sheet name="Цитология" sheetId="9" r:id="rId8"/>
    <sheet name="морфология" sheetId="19" r:id="rId9"/>
    <sheet name="рентген" sheetId="30" r:id="rId10"/>
    <sheet name="кт " sheetId="31" r:id="rId11"/>
    <sheet name="мрт " sheetId="37" r:id="rId12"/>
    <sheet name="эндоскопия" sheetId="33" r:id="rId13"/>
    <sheet name="операции" sheetId="36" r:id="rId14"/>
    <sheet name="ПЛАСТИЧЕСКАЯ ХИРУРГИЯ" sheetId="38" r:id="rId15"/>
    <sheet name="Пребывание в палатах" sheetId="10" r:id="rId16"/>
    <sheet name="копии" sheetId="13" r:id="rId17"/>
    <sheet name="ритуальные услуги" sheetId="14" r:id="rId18"/>
    <sheet name="ритуалы " sheetId="21" r:id="rId19"/>
    <sheet name="ковид" sheetId="22" state="hidden" r:id="rId20"/>
  </sheets>
  <definedNames>
    <definedName name="_xlnm.Print_Titles" localSheetId="5">'КДЛ '!$9:$10</definedName>
    <definedName name="_xlnm.Print_Titles" localSheetId="10">'кт '!$9:$10</definedName>
    <definedName name="_xlnm.Print_Titles" localSheetId="13">операции!$9:$10</definedName>
    <definedName name="_xlnm.Print_Titles" localSheetId="3">УЗИ!$9:$10</definedName>
    <definedName name="_xlnm.Print_Area" localSheetId="4">Изотопы!$A$1:$E$25</definedName>
    <definedName name="_xlnm.Print_Area" localSheetId="5">'КДЛ '!$A$1:$E$126</definedName>
    <definedName name="_xlnm.Print_Area" localSheetId="0">Консультации!$A$1:$E$26</definedName>
    <definedName name="_xlnm.Print_Area" localSheetId="10">'кт '!$A$1:$E$72</definedName>
    <definedName name="_xlnm.Print_Area" localSheetId="13">операции!$A$1:$E$132</definedName>
    <definedName name="_xlnm.Print_Area" localSheetId="15">'Пребывание в палатах'!$A$1:$C$46</definedName>
    <definedName name="_xlnm.Print_Area" localSheetId="9">рентген!$A$1:$E$67</definedName>
    <definedName name="_xlnm.Print_Area" localSheetId="17">'ритуальные услуги'!$A$1:$E$16</definedName>
    <definedName name="_xlnm.Print_Area" localSheetId="3">УЗИ!$A$1:$E$64</definedName>
    <definedName name="_xlnm.Print_Area" localSheetId="7">Цитология!$A$1:$E$28</definedName>
    <definedName name="_xlnm.Print_Area" localSheetId="12">эндоскопия!$A$1:$E$43</definedName>
  </definedNames>
  <calcPr calcId="162913"/>
</workbook>
</file>

<file path=xl/calcChain.xml><?xml version="1.0" encoding="utf-8"?>
<calcChain xmlns="http://schemas.openxmlformats.org/spreadsheetml/2006/main">
  <c r="E61" i="30" l="1"/>
  <c r="E62" i="30"/>
  <c r="E60" i="30"/>
  <c r="C15" i="8" l="1"/>
  <c r="C16" i="8"/>
  <c r="C12" i="8"/>
  <c r="E47" i="21" l="1"/>
  <c r="E48" i="21"/>
  <c r="E45" i="21"/>
  <c r="E39" i="21"/>
  <c r="E22" i="21"/>
  <c r="E21" i="21"/>
  <c r="E20" i="21"/>
  <c r="C101" i="36"/>
  <c r="E24" i="2"/>
  <c r="E23" i="2"/>
  <c r="E22" i="2"/>
  <c r="E15" i="39"/>
  <c r="E14" i="2"/>
  <c r="E32" i="39"/>
  <c r="E31" i="39"/>
  <c r="E30" i="39"/>
  <c r="E29" i="39"/>
  <c r="E28" i="39"/>
  <c r="E27" i="39"/>
  <c r="E26" i="39"/>
  <c r="E25" i="39"/>
  <c r="E24" i="39"/>
  <c r="E22" i="39"/>
  <c r="E21" i="39"/>
  <c r="E20" i="39"/>
  <c r="E19" i="39"/>
  <c r="E18" i="39"/>
  <c r="E17" i="39"/>
  <c r="E16" i="39"/>
  <c r="E14" i="39"/>
  <c r="E13" i="39"/>
  <c r="E12" i="2"/>
  <c r="E13" i="2"/>
  <c r="E15" i="2"/>
  <c r="E16" i="2"/>
  <c r="E17" i="2"/>
  <c r="E18" i="2"/>
  <c r="E19" i="2"/>
  <c r="E20" i="2"/>
  <c r="E21" i="2"/>
  <c r="D15" i="8"/>
  <c r="E17" i="27"/>
  <c r="E12" i="27"/>
  <c r="E13" i="27"/>
  <c r="E15" i="27"/>
  <c r="E16" i="27"/>
  <c r="E18" i="27"/>
  <c r="E19" i="27"/>
  <c r="E21" i="27"/>
  <c r="E22" i="27"/>
  <c r="E11" i="27"/>
  <c r="E107" i="8"/>
  <c r="E122" i="36"/>
  <c r="E126" i="36"/>
  <c r="E119" i="36"/>
  <c r="E120" i="36"/>
  <c r="E116" i="36"/>
  <c r="E115" i="36"/>
  <c r="D12" i="8"/>
  <c r="E40" i="33"/>
  <c r="E106" i="8"/>
  <c r="E39" i="37"/>
  <c r="E12" i="19"/>
  <c r="E43" i="37"/>
  <c r="G13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35" i="38"/>
  <c r="F36" i="38"/>
  <c r="F37" i="38"/>
  <c r="F38" i="38"/>
  <c r="F39" i="38"/>
  <c r="F40" i="38"/>
  <c r="F41" i="38"/>
  <c r="F12" i="38"/>
  <c r="G37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34" i="38"/>
  <c r="H35" i="38"/>
  <c r="H36" i="38"/>
  <c r="H37" i="38"/>
  <c r="H17" i="38"/>
  <c r="E105" i="8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13" i="31"/>
  <c r="E31" i="6"/>
  <c r="E34" i="6"/>
  <c r="E35" i="6"/>
  <c r="E54" i="37"/>
  <c r="E62" i="31"/>
  <c r="E61" i="31"/>
  <c r="E60" i="31"/>
  <c r="E59" i="31"/>
  <c r="E58" i="31"/>
  <c r="E42" i="31"/>
  <c r="C13" i="8"/>
  <c r="C14" i="8"/>
  <c r="E24" i="30"/>
  <c r="E40" i="37"/>
  <c r="E38" i="37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E54" i="8"/>
  <c r="E56" i="31"/>
  <c r="E51" i="31"/>
  <c r="E47" i="31"/>
  <c r="E44" i="31"/>
  <c r="E52" i="37"/>
  <c r="E53" i="37"/>
  <c r="E51" i="37"/>
  <c r="E50" i="37"/>
  <c r="E59" i="30"/>
  <c r="E58" i="30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20" i="7"/>
  <c r="E21" i="7"/>
  <c r="E18" i="7"/>
  <c r="E83" i="8"/>
  <c r="E48" i="6"/>
  <c r="E49" i="6"/>
  <c r="E50" i="6"/>
  <c r="E55" i="6"/>
  <c r="E56" i="6"/>
  <c r="E51" i="6"/>
  <c r="E52" i="6"/>
  <c r="E53" i="6"/>
  <c r="E54" i="6"/>
  <c r="E47" i="6"/>
  <c r="E41" i="31"/>
  <c r="E43" i="31"/>
  <c r="E45" i="31"/>
  <c r="E46" i="31"/>
  <c r="E48" i="31"/>
  <c r="E49" i="31"/>
  <c r="E50" i="31"/>
  <c r="E52" i="31"/>
  <c r="E53" i="31"/>
  <c r="E54" i="31"/>
  <c r="E55" i="31"/>
  <c r="E57" i="31"/>
  <c r="E40" i="31"/>
  <c r="D13" i="8"/>
  <c r="E13" i="7"/>
  <c r="E14" i="7"/>
  <c r="E63" i="36"/>
  <c r="E39" i="36"/>
  <c r="E104" i="36"/>
  <c r="E105" i="36"/>
  <c r="E106" i="36"/>
  <c r="E107" i="36"/>
  <c r="E108" i="36"/>
  <c r="E109" i="36"/>
  <c r="E103" i="36"/>
  <c r="E84" i="36"/>
  <c r="E85" i="36"/>
  <c r="E86" i="36"/>
  <c r="E88" i="36"/>
  <c r="E89" i="36"/>
  <c r="E90" i="36"/>
  <c r="E94" i="36"/>
  <c r="E95" i="36"/>
  <c r="E92" i="36"/>
  <c r="E93" i="36"/>
  <c r="E91" i="36"/>
  <c r="E99" i="36"/>
  <c r="E100" i="36"/>
  <c r="E96" i="36"/>
  <c r="E97" i="36"/>
  <c r="E87" i="36"/>
  <c r="E98" i="36"/>
  <c r="E83" i="36"/>
  <c r="E123" i="8"/>
  <c r="E122" i="8"/>
  <c r="D16" i="8"/>
  <c r="D14" i="8"/>
  <c r="E108" i="8"/>
  <c r="E82" i="8"/>
  <c r="E81" i="8"/>
  <c r="E80" i="8"/>
  <c r="E79" i="8"/>
  <c r="E78" i="8"/>
  <c r="E77" i="8"/>
  <c r="E76" i="8"/>
  <c r="E75" i="8"/>
  <c r="E74" i="8"/>
  <c r="E73" i="8"/>
  <c r="E72" i="8"/>
  <c r="E70" i="8"/>
  <c r="E69" i="8"/>
  <c r="E68" i="8"/>
  <c r="E67" i="8"/>
  <c r="E64" i="8"/>
  <c r="E61" i="8"/>
  <c r="E60" i="8"/>
  <c r="E59" i="8"/>
  <c r="E53" i="8"/>
  <c r="E47" i="8"/>
  <c r="E41" i="33"/>
  <c r="E39" i="33"/>
  <c r="E57" i="37"/>
  <c r="E49" i="37"/>
  <c r="E48" i="37"/>
  <c r="E47" i="37"/>
  <c r="E46" i="37"/>
  <c r="E45" i="37"/>
  <c r="E44" i="37"/>
  <c r="E42" i="37"/>
  <c r="E41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5" i="36"/>
  <c r="E124" i="36"/>
  <c r="E123" i="36"/>
  <c r="E121" i="36"/>
  <c r="E118" i="36"/>
  <c r="E117" i="36"/>
  <c r="E114" i="36"/>
  <c r="E113" i="36"/>
  <c r="E112" i="36"/>
  <c r="E111" i="36"/>
  <c r="E101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8" i="36"/>
  <c r="E36" i="36"/>
  <c r="E35" i="36"/>
  <c r="E34" i="36"/>
  <c r="E32" i="36"/>
  <c r="E31" i="36"/>
  <c r="E30" i="36"/>
  <c r="E29" i="36"/>
  <c r="E28" i="36"/>
  <c r="E27" i="36"/>
  <c r="E26" i="36"/>
  <c r="E25" i="36"/>
  <c r="E23" i="36"/>
  <c r="E22" i="36"/>
  <c r="E21" i="36"/>
  <c r="E19" i="36"/>
  <c r="E18" i="36"/>
  <c r="E17" i="36"/>
  <c r="E16" i="36"/>
  <c r="E15" i="36"/>
  <c r="E14" i="36"/>
  <c r="E13" i="36"/>
  <c r="E12" i="36"/>
  <c r="E38" i="33"/>
  <c r="E37" i="33"/>
  <c r="E36" i="33"/>
  <c r="E35" i="33"/>
  <c r="E34" i="33"/>
  <c r="E32" i="33"/>
  <c r="E31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6" i="33"/>
  <c r="E15" i="33"/>
  <c r="E14" i="33"/>
  <c r="E67" i="31"/>
  <c r="E66" i="31"/>
  <c r="E65" i="31"/>
  <c r="E64" i="31"/>
  <c r="E63" i="30"/>
  <c r="E57" i="30"/>
  <c r="E56" i="30"/>
  <c r="E55" i="30"/>
  <c r="E54" i="30"/>
  <c r="E53" i="30"/>
  <c r="E52" i="30"/>
  <c r="E51" i="30"/>
  <c r="E50" i="30"/>
  <c r="E49" i="30"/>
  <c r="E48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3" i="30"/>
  <c r="E32" i="30"/>
  <c r="E30" i="30"/>
  <c r="E29" i="30"/>
  <c r="E26" i="30"/>
  <c r="E25" i="30"/>
  <c r="E23" i="30"/>
  <c r="E22" i="30"/>
  <c r="E21" i="30"/>
  <c r="E19" i="30"/>
  <c r="E18" i="30"/>
  <c r="E17" i="30"/>
  <c r="E15" i="30"/>
  <c r="E13" i="22"/>
  <c r="E12" i="22"/>
  <c r="E51" i="21"/>
  <c r="E49" i="21"/>
  <c r="E44" i="21"/>
  <c r="E42" i="21"/>
  <c r="E41" i="21"/>
  <c r="E38" i="21"/>
  <c r="E37" i="21"/>
  <c r="E36" i="21"/>
  <c r="E35" i="21"/>
  <c r="E34" i="21"/>
  <c r="E33" i="21"/>
  <c r="E32" i="21"/>
  <c r="E31" i="21"/>
  <c r="E30" i="21"/>
  <c r="E29" i="21"/>
  <c r="E28" i="21"/>
  <c r="E26" i="21"/>
  <c r="E25" i="21"/>
  <c r="E24" i="21"/>
  <c r="E19" i="21"/>
  <c r="E18" i="21"/>
  <c r="E17" i="21"/>
  <c r="E16" i="21"/>
  <c r="E15" i="21"/>
  <c r="E14" i="21"/>
  <c r="E13" i="21"/>
  <c r="E12" i="21"/>
  <c r="E14" i="19"/>
  <c r="E11" i="19"/>
  <c r="E113" i="8"/>
  <c r="E112" i="8"/>
  <c r="E111" i="8"/>
  <c r="E45" i="6"/>
  <c r="E12" i="14"/>
  <c r="E121" i="8"/>
  <c r="E120" i="8"/>
  <c r="E55" i="8"/>
  <c r="E23" i="9"/>
  <c r="E13" i="15"/>
  <c r="E14" i="15"/>
  <c r="E15" i="15"/>
  <c r="E16" i="15"/>
  <c r="E17" i="15"/>
  <c r="E18" i="15"/>
  <c r="E19" i="15"/>
  <c r="E20" i="15"/>
  <c r="E21" i="15"/>
  <c r="E12" i="15"/>
  <c r="K22" i="15"/>
  <c r="K23" i="15"/>
  <c r="J22" i="15"/>
  <c r="J23" i="15"/>
  <c r="I22" i="15"/>
  <c r="I23" i="15"/>
  <c r="F21" i="15"/>
  <c r="I21" i="15"/>
  <c r="G21" i="15"/>
  <c r="J21" i="15"/>
  <c r="F20" i="15"/>
  <c r="I20" i="15"/>
  <c r="G20" i="15"/>
  <c r="J20" i="15"/>
  <c r="F19" i="15"/>
  <c r="I19" i="15"/>
  <c r="G19" i="15"/>
  <c r="J19" i="15"/>
  <c r="F18" i="15"/>
  <c r="I18" i="15"/>
  <c r="G18" i="15"/>
  <c r="J18" i="15"/>
  <c r="F17" i="15"/>
  <c r="I17" i="15"/>
  <c r="G17" i="15"/>
  <c r="J17" i="15"/>
  <c r="F16" i="15"/>
  <c r="I16" i="15"/>
  <c r="G16" i="15"/>
  <c r="J16" i="15"/>
  <c r="F15" i="15"/>
  <c r="I15" i="15"/>
  <c r="G15" i="15"/>
  <c r="J15" i="15"/>
  <c r="F14" i="15"/>
  <c r="I14" i="15"/>
  <c r="G14" i="15"/>
  <c r="J14" i="15"/>
  <c r="F13" i="15"/>
  <c r="I13" i="15"/>
  <c r="G13" i="15"/>
  <c r="J13" i="15"/>
  <c r="F12" i="15"/>
  <c r="I12" i="15"/>
  <c r="G12" i="15"/>
  <c r="J12" i="15"/>
  <c r="H126" i="15"/>
  <c r="H125" i="15"/>
  <c r="K125" i="15"/>
  <c r="H124" i="15"/>
  <c r="H122" i="15"/>
  <c r="H121" i="15"/>
  <c r="H118" i="15"/>
  <c r="H117" i="15"/>
  <c r="H116" i="15"/>
  <c r="H115" i="15"/>
  <c r="H114" i="15"/>
  <c r="H113" i="15"/>
  <c r="H112" i="15"/>
  <c r="H111" i="15"/>
  <c r="H109" i="15"/>
  <c r="H108" i="15"/>
  <c r="H107" i="15"/>
  <c r="H103" i="15"/>
  <c r="H102" i="15"/>
  <c r="H101" i="15"/>
  <c r="H100" i="15"/>
  <c r="H99" i="15"/>
  <c r="H98" i="15"/>
  <c r="H97" i="15"/>
  <c r="H95" i="15"/>
  <c r="H94" i="15"/>
  <c r="H93" i="15"/>
  <c r="H90" i="15"/>
  <c r="K90" i="15"/>
  <c r="H87" i="15"/>
  <c r="H86" i="15"/>
  <c r="H85" i="15"/>
  <c r="H84" i="15"/>
  <c r="K84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4" i="15"/>
  <c r="K54" i="15"/>
  <c r="H53" i="15"/>
  <c r="H50" i="15"/>
  <c r="H49" i="15"/>
  <c r="K49" i="15"/>
  <c r="H48" i="15"/>
  <c r="H47" i="15"/>
  <c r="K47" i="15"/>
  <c r="H45" i="15"/>
  <c r="H44" i="15"/>
  <c r="H43" i="15"/>
  <c r="H42" i="15"/>
  <c r="H41" i="15"/>
  <c r="H40" i="15"/>
  <c r="H39" i="15"/>
  <c r="H37" i="15"/>
  <c r="H36" i="15"/>
  <c r="H33" i="15"/>
  <c r="H32" i="15"/>
  <c r="H30" i="15"/>
  <c r="H29" i="15"/>
  <c r="H27" i="15"/>
  <c r="H26" i="15"/>
  <c r="H25" i="15"/>
  <c r="H24" i="15"/>
  <c r="I39" i="15"/>
  <c r="J39" i="15"/>
  <c r="I40" i="15"/>
  <c r="J40" i="15"/>
  <c r="I41" i="15"/>
  <c r="J41" i="15"/>
  <c r="I42" i="15"/>
  <c r="J42" i="15"/>
  <c r="I43" i="15"/>
  <c r="J43" i="15"/>
  <c r="I44" i="15"/>
  <c r="J44" i="15"/>
  <c r="I45" i="15"/>
  <c r="J45" i="15"/>
  <c r="K28" i="15"/>
  <c r="K31" i="15"/>
  <c r="K34" i="15"/>
  <c r="K35" i="15"/>
  <c r="K46" i="15"/>
  <c r="K51" i="15"/>
  <c r="K52" i="15"/>
  <c r="K55" i="15"/>
  <c r="K83" i="15"/>
  <c r="K88" i="15"/>
  <c r="K89" i="15"/>
  <c r="K91" i="15"/>
  <c r="K92" i="15"/>
  <c r="K96" i="15"/>
  <c r="K104" i="15"/>
  <c r="K105" i="15"/>
  <c r="K106" i="15"/>
  <c r="K110" i="15"/>
  <c r="K119" i="15"/>
  <c r="K120" i="15"/>
  <c r="K123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24" i="15"/>
  <c r="K126" i="15"/>
  <c r="E118" i="8"/>
  <c r="E119" i="8"/>
  <c r="E44" i="8"/>
  <c r="H20" i="15"/>
  <c r="K20" i="15"/>
  <c r="H13" i="15"/>
  <c r="K13" i="15"/>
  <c r="H15" i="15"/>
  <c r="K15" i="15"/>
  <c r="H17" i="15"/>
  <c r="K17" i="15"/>
  <c r="H19" i="15"/>
  <c r="K19" i="15"/>
  <c r="H21" i="15"/>
  <c r="K21" i="15"/>
  <c r="H12" i="15"/>
  <c r="K12" i="15"/>
  <c r="H14" i="15"/>
  <c r="K14" i="15"/>
  <c r="H16" i="15"/>
  <c r="K16" i="15"/>
  <c r="H18" i="15"/>
  <c r="K18" i="15"/>
  <c r="E124" i="15"/>
  <c r="K124" i="15"/>
  <c r="E122" i="15"/>
  <c r="K122" i="15"/>
  <c r="E121" i="15"/>
  <c r="K121" i="15"/>
  <c r="E118" i="15"/>
  <c r="K118" i="15"/>
  <c r="E117" i="15"/>
  <c r="K117" i="15"/>
  <c r="E116" i="15"/>
  <c r="K116" i="15"/>
  <c r="E115" i="15"/>
  <c r="K115" i="15"/>
  <c r="E114" i="15"/>
  <c r="K114" i="15"/>
  <c r="E113" i="15"/>
  <c r="K113" i="15"/>
  <c r="E112" i="15"/>
  <c r="K112" i="15"/>
  <c r="E111" i="15"/>
  <c r="K111" i="15"/>
  <c r="E109" i="15"/>
  <c r="K109" i="15"/>
  <c r="E108" i="15"/>
  <c r="K108" i="15"/>
  <c r="E107" i="15"/>
  <c r="K107" i="15"/>
  <c r="E103" i="15"/>
  <c r="K103" i="15"/>
  <c r="E102" i="15"/>
  <c r="K102" i="15"/>
  <c r="E101" i="15"/>
  <c r="K101" i="15"/>
  <c r="E100" i="15"/>
  <c r="K100" i="15"/>
  <c r="E99" i="15"/>
  <c r="K99" i="15"/>
  <c r="E98" i="15"/>
  <c r="K98" i="15"/>
  <c r="E97" i="15"/>
  <c r="K97" i="15"/>
  <c r="E95" i="15"/>
  <c r="K95" i="15"/>
  <c r="E94" i="15"/>
  <c r="K94" i="15"/>
  <c r="E93" i="15"/>
  <c r="K93" i="15"/>
  <c r="E87" i="15"/>
  <c r="K87" i="15"/>
  <c r="E86" i="15"/>
  <c r="K86" i="15"/>
  <c r="E85" i="15"/>
  <c r="K85" i="15"/>
  <c r="E82" i="15"/>
  <c r="K82" i="15"/>
  <c r="E81" i="15"/>
  <c r="K81" i="15"/>
  <c r="E80" i="15"/>
  <c r="K80" i="15"/>
  <c r="E79" i="15"/>
  <c r="K79" i="15"/>
  <c r="E78" i="15"/>
  <c r="K78" i="15"/>
  <c r="E77" i="15"/>
  <c r="K77" i="15"/>
  <c r="E76" i="15"/>
  <c r="K76" i="15"/>
  <c r="E75" i="15"/>
  <c r="K75" i="15"/>
  <c r="E74" i="15"/>
  <c r="K74" i="15"/>
  <c r="E73" i="15"/>
  <c r="K73" i="15"/>
  <c r="E72" i="15"/>
  <c r="K72" i="15"/>
  <c r="E71" i="15"/>
  <c r="K71" i="15"/>
  <c r="E70" i="15"/>
  <c r="K70" i="15"/>
  <c r="E69" i="15"/>
  <c r="K69" i="15"/>
  <c r="E68" i="15"/>
  <c r="K68" i="15"/>
  <c r="E67" i="15"/>
  <c r="K67" i="15"/>
  <c r="E66" i="15"/>
  <c r="K66" i="15"/>
  <c r="E65" i="15"/>
  <c r="K65" i="15"/>
  <c r="E64" i="15"/>
  <c r="K64" i="15"/>
  <c r="E63" i="15"/>
  <c r="K63" i="15"/>
  <c r="E62" i="15"/>
  <c r="K62" i="15"/>
  <c r="E61" i="15"/>
  <c r="K61" i="15"/>
  <c r="E60" i="15"/>
  <c r="K60" i="15"/>
  <c r="E59" i="15"/>
  <c r="K59" i="15"/>
  <c r="E58" i="15"/>
  <c r="K58" i="15"/>
  <c r="E57" i="15"/>
  <c r="K57" i="15"/>
  <c r="E56" i="15"/>
  <c r="K56" i="15"/>
  <c r="E53" i="15"/>
  <c r="K53" i="15"/>
  <c r="E50" i="15"/>
  <c r="K50" i="15"/>
  <c r="E48" i="15"/>
  <c r="K48" i="15"/>
  <c r="E45" i="15"/>
  <c r="K45" i="15"/>
  <c r="E44" i="15"/>
  <c r="K44" i="15"/>
  <c r="E43" i="15"/>
  <c r="K43" i="15"/>
  <c r="E42" i="15"/>
  <c r="K42" i="15"/>
  <c r="E41" i="15"/>
  <c r="K41" i="15"/>
  <c r="E40" i="15"/>
  <c r="K40" i="15"/>
  <c r="E39" i="15"/>
  <c r="K39" i="15"/>
  <c r="E37" i="15"/>
  <c r="K37" i="15"/>
  <c r="E36" i="15"/>
  <c r="K36" i="15"/>
  <c r="E33" i="15"/>
  <c r="K33" i="15"/>
  <c r="E32" i="15"/>
  <c r="K32" i="15"/>
  <c r="E30" i="15"/>
  <c r="K30" i="15"/>
  <c r="E29" i="15"/>
  <c r="K29" i="15"/>
  <c r="E27" i="15"/>
  <c r="K27" i="15"/>
  <c r="E26" i="15"/>
  <c r="K26" i="15"/>
  <c r="E25" i="15"/>
  <c r="K25" i="15"/>
  <c r="E24" i="15"/>
  <c r="K24" i="15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15" i="8"/>
  <c r="E11" i="14"/>
  <c r="E22" i="9"/>
  <c r="E21" i="9"/>
  <c r="E20" i="9"/>
  <c r="E19" i="9"/>
  <c r="E18" i="9"/>
  <c r="E17" i="9"/>
  <c r="E16" i="9"/>
  <c r="E15" i="9"/>
  <c r="E14" i="9"/>
  <c r="E13" i="9"/>
  <c r="E12" i="9"/>
  <c r="E117" i="8"/>
  <c r="E115" i="8"/>
  <c r="E51" i="8"/>
  <c r="E49" i="8"/>
  <c r="E45" i="8"/>
  <c r="E42" i="8"/>
  <c r="E41" i="8"/>
  <c r="E40" i="8"/>
  <c r="E39" i="8"/>
  <c r="E37" i="8"/>
  <c r="E36" i="8"/>
  <c r="E34" i="8"/>
  <c r="E32" i="8"/>
  <c r="E31" i="8"/>
  <c r="E28" i="8"/>
  <c r="E27" i="8"/>
  <c r="E25" i="8"/>
  <c r="E24" i="8"/>
  <c r="E22" i="8"/>
  <c r="E21" i="8"/>
  <c r="E20" i="8"/>
  <c r="E19" i="8"/>
  <c r="E19" i="7"/>
  <c r="E17" i="7"/>
  <c r="E16" i="7"/>
  <c r="E15" i="7"/>
  <c r="E12" i="7"/>
  <c r="E62" i="6"/>
  <c r="E61" i="6"/>
  <c r="E60" i="6"/>
  <c r="E59" i="6"/>
  <c r="E44" i="6"/>
  <c r="E43" i="6"/>
  <c r="E42" i="6"/>
  <c r="E41" i="6"/>
  <c r="E40" i="6"/>
  <c r="E38" i="6"/>
  <c r="E37" i="6"/>
  <c r="E29" i="6"/>
  <c r="E28" i="6"/>
  <c r="E27" i="6"/>
  <c r="E33" i="6"/>
  <c r="E32" i="6"/>
  <c r="E30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8"/>
  <c r="E14" i="8"/>
  <c r="E13" i="8"/>
  <c r="E16" i="8"/>
</calcChain>
</file>

<file path=xl/sharedStrings.xml><?xml version="1.0" encoding="utf-8"?>
<sst xmlns="http://schemas.openxmlformats.org/spreadsheetml/2006/main" count="1595" uniqueCount="1158">
  <si>
    <t>УТВЕРЖДАЮ:</t>
  </si>
  <si>
    <t>онкологический диспансер"</t>
  </si>
  <si>
    <t>ПРЕЙСКУРАНТ</t>
  </si>
  <si>
    <t>эзофагоскопия</t>
  </si>
  <si>
    <t>4.</t>
  </si>
  <si>
    <t>№ п/п.</t>
  </si>
  <si>
    <t>Наименование исследования</t>
  </si>
  <si>
    <t>Эндоскопическая диагностика</t>
  </si>
  <si>
    <t>4.1.</t>
  </si>
  <si>
    <t>Эндоскопические диагностические исследования на видеоэндоскопической системе без функции хромоскопии</t>
  </si>
  <si>
    <t>4.1.1.2.</t>
  </si>
  <si>
    <t>4.1.2.2.</t>
  </si>
  <si>
    <t>эзофагогастроскопия</t>
  </si>
  <si>
    <t>4.1.3.2.</t>
  </si>
  <si>
    <t>эзофагогастродуоденоскопия</t>
  </si>
  <si>
    <t>4.1.5.2.</t>
  </si>
  <si>
    <t>трахеобронхоскопия</t>
  </si>
  <si>
    <t>ректоскопия</t>
  </si>
  <si>
    <t>ректосигмоскопия</t>
  </si>
  <si>
    <t>4.1.12.2</t>
  </si>
  <si>
    <t>ректосигмоколоноскопия</t>
  </si>
  <si>
    <t>4.2.1.2</t>
  </si>
  <si>
    <t>4.2.3.2.</t>
  </si>
  <si>
    <t>4.2.4.2.</t>
  </si>
  <si>
    <t>эзофазогастродуоденоскопия (сложная)</t>
  </si>
  <si>
    <t>4.2.7.2.</t>
  </si>
  <si>
    <t>4.2.13.2</t>
  </si>
  <si>
    <t>4.2.14.2.</t>
  </si>
  <si>
    <t>4.3 Прочие манипуляции:</t>
  </si>
  <si>
    <t>4.3.1.2.</t>
  </si>
  <si>
    <t>взятие биопсийного материала на гистологическое исследование</t>
  </si>
  <si>
    <t>4.3.2.2.</t>
  </si>
  <si>
    <t>взятие биопсийного материала на цитологическое  исследование</t>
  </si>
  <si>
    <t xml:space="preserve">Главный врач УЗ "Могилевский областной </t>
  </si>
  <si>
    <t>________________А. И. Лысов</t>
  </si>
  <si>
    <t>Экономист</t>
  </si>
  <si>
    <t xml:space="preserve">Экономист </t>
  </si>
  <si>
    <t>1.</t>
  </si>
  <si>
    <t>Лучевая диагностика:</t>
  </si>
  <si>
    <t>1.1.</t>
  </si>
  <si>
    <t>рентгенологические исследования:</t>
  </si>
  <si>
    <t>1.1.1</t>
  </si>
  <si>
    <t>рентгеноскопия органов грудной полости</t>
  </si>
  <si>
    <t>1.1.1.2.</t>
  </si>
  <si>
    <t>рентгенография (обзорная) грудной полости:</t>
  </si>
  <si>
    <t>1.1.1.2.1</t>
  </si>
  <si>
    <t>в одной проекции</t>
  </si>
  <si>
    <t>1.1.1.2.2</t>
  </si>
  <si>
    <t>в двух проекциях</t>
  </si>
  <si>
    <t>1.1.1.5</t>
  </si>
  <si>
    <t>рентгенография гортани (обзорная)</t>
  </si>
  <si>
    <t>1.1.2.2</t>
  </si>
  <si>
    <t>рентгеноскопия (обзорная) брюшной полости</t>
  </si>
  <si>
    <t>1.1.2.3</t>
  </si>
  <si>
    <t>рентгенография (обзорная) брюшной полости</t>
  </si>
  <si>
    <t>1.1.2.4</t>
  </si>
  <si>
    <t>самостоятельная рентгеноскопия и рентгенография пищевода</t>
  </si>
  <si>
    <t>1.1.2.6</t>
  </si>
  <si>
    <t>первичное двойное контрастирование желудка</t>
  </si>
  <si>
    <t>1.1.2.1.3</t>
  </si>
  <si>
    <t>первичное двойное контрастирование толстой кишки</t>
  </si>
  <si>
    <t>1.1.3.1.</t>
  </si>
  <si>
    <t>рентгенография отдела позвоночника:</t>
  </si>
  <si>
    <t>1.1.3.1.1</t>
  </si>
  <si>
    <t>1.1.3.1.2</t>
  </si>
  <si>
    <t>1.1.3.2.</t>
  </si>
  <si>
    <t>рентгенография периферических отделов скелета:</t>
  </si>
  <si>
    <t>1.1.3.2.1</t>
  </si>
  <si>
    <t>1.1.3.2.2</t>
  </si>
  <si>
    <t>1.1.3.3.</t>
  </si>
  <si>
    <t>рентгенография черепа:</t>
  </si>
  <si>
    <t>1.1.3.3.1</t>
  </si>
  <si>
    <t>1.1.3.3.2</t>
  </si>
  <si>
    <t>1.1.3.4.</t>
  </si>
  <si>
    <t>рентгенография придаточных пазух носа</t>
  </si>
  <si>
    <t>1.1.3.5</t>
  </si>
  <si>
    <t>рентгенография височно-челюстного состава</t>
  </si>
  <si>
    <t>1.1.3.6.</t>
  </si>
  <si>
    <t xml:space="preserve">рентгенография нижней челюсти </t>
  </si>
  <si>
    <t>1.1.3.7.</t>
  </si>
  <si>
    <t>рентгенография костей носа</t>
  </si>
  <si>
    <t>1.1.3.11.</t>
  </si>
  <si>
    <t>рентгенография ключицы</t>
  </si>
  <si>
    <t>1.1.3.12</t>
  </si>
  <si>
    <t>рентгенография лопатки в двух проекциях</t>
  </si>
  <si>
    <t>1.1.3.13</t>
  </si>
  <si>
    <t>рентгенография ребер</t>
  </si>
  <si>
    <t>1.1.3.14</t>
  </si>
  <si>
    <t>рентгенография грудины</t>
  </si>
  <si>
    <t>1.1.3.16</t>
  </si>
  <si>
    <t>функциональное исследование позвоночника</t>
  </si>
  <si>
    <t>1.1.3.17</t>
  </si>
  <si>
    <t>рентгенография костей таза</t>
  </si>
  <si>
    <t>1.1.4.1.</t>
  </si>
  <si>
    <t>ретроградная пиелография</t>
  </si>
  <si>
    <t>уретрография</t>
  </si>
  <si>
    <t>ретроградная цистография</t>
  </si>
  <si>
    <t>1.1.6</t>
  </si>
  <si>
    <t>заочная консультация по предоставленным рентгенограммам с оформлением протокола</t>
  </si>
  <si>
    <t>1.1.4.</t>
  </si>
  <si>
    <t>рентгенологические исследования применяемые в урологии и гиникологии</t>
  </si>
  <si>
    <t>1.1.3.</t>
  </si>
  <si>
    <t>рентгенологические исследования костно-суставной системы:</t>
  </si>
  <si>
    <t>1.1.2.</t>
  </si>
  <si>
    <t>рентгенологические исследования органов брюшной полости (органов пищеварения)</t>
  </si>
  <si>
    <t>1.1.1.</t>
  </si>
  <si>
    <t>Рентгенологические исследования органов грудной полости</t>
  </si>
  <si>
    <t>Запись результатов рентгеновского исследования на диск</t>
  </si>
  <si>
    <t>1.1.7</t>
  </si>
  <si>
    <t>1.1.7.</t>
  </si>
  <si>
    <t>1.1.7.1.2</t>
  </si>
  <si>
    <r>
      <rPr>
        <b/>
        <sz val="11"/>
        <rFont val="Times New Roman"/>
        <family val="1"/>
        <charset val="204"/>
      </rPr>
      <t>головного мозга</t>
    </r>
    <r>
      <rPr>
        <sz val="11"/>
        <rFont val="Times New Roman"/>
        <family val="1"/>
        <charset val="204"/>
      </rPr>
      <t xml:space="preserve"> без контрастного уселения</t>
    </r>
  </si>
  <si>
    <t>1.1.7.2.2.</t>
  </si>
  <si>
    <t>1.1.7.3.2</t>
  </si>
  <si>
    <r>
      <rPr>
        <b/>
        <sz val="11"/>
        <rFont val="Times New Roman"/>
        <family val="1"/>
        <charset val="204"/>
      </rPr>
      <t>лицевого черепа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</si>
  <si>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1.1.7.4.2</t>
  </si>
  <si>
    <r>
      <rPr>
        <b/>
        <sz val="11"/>
        <color theme="1"/>
        <rFont val="Times New Roman"/>
        <family val="1"/>
        <charset val="204"/>
      </rPr>
      <t>лицевого черепа</t>
    </r>
    <r>
      <rPr>
        <sz val="11"/>
        <color theme="1"/>
        <rFont val="Times New Roman"/>
        <family val="1"/>
        <charset val="204"/>
      </rPr>
      <t xml:space="preserve"> с контрастным усилением</t>
    </r>
  </si>
  <si>
    <t>1.1.7.5.2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</si>
  <si>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</si>
  <si>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1.1.7.6.2</t>
  </si>
  <si>
    <r>
      <rPr>
        <b/>
        <sz val="11"/>
        <rFont val="Times New Roman"/>
        <family val="1"/>
        <charset val="204"/>
      </rPr>
      <t>шеи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</si>
  <si>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1.1.7.7.2</t>
  </si>
  <si>
    <t>1.1.7.8.2</t>
  </si>
  <si>
    <t>1.1.7.9.2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</si>
  <si>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</si>
  <si>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1.1.7.10.2.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</si>
  <si>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</si>
  <si>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1.1.7.11.2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</si>
  <si>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</si>
  <si>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1.1.7.12.2</t>
  </si>
  <si>
    <r>
      <rPr>
        <b/>
        <sz val="11"/>
        <rFont val="Times New Roman"/>
        <family val="1"/>
        <charset val="204"/>
      </rPr>
      <t>малого таза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</si>
  <si>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1.1.7.13.2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</si>
  <si>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</si>
  <si>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1.1.7.14.2</t>
  </si>
  <si>
    <r>
      <rPr>
        <b/>
        <sz val="11"/>
        <rFont val="Times New Roman"/>
        <family val="1"/>
        <charset val="204"/>
      </rPr>
      <t>позвоночного сегмента</t>
    </r>
    <r>
      <rPr>
        <sz val="11"/>
        <rFont val="Times New Roman"/>
        <family val="1"/>
        <charset val="204"/>
      </rPr>
      <t xml:space="preserve"> с контрастным усилением</t>
    </r>
  </si>
  <si>
    <t>1.1.7.15.2</t>
  </si>
  <si>
    <r>
      <rPr>
        <b/>
        <sz val="11"/>
        <rFont val="Times New Roman"/>
        <family val="1"/>
        <charset val="204"/>
      </rPr>
      <t>отдела позвоночника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</si>
  <si>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1.1.7.17.2</t>
  </si>
  <si>
    <r>
      <rPr>
        <b/>
        <sz val="11"/>
        <rFont val="Times New Roman"/>
        <family val="1"/>
        <charset val="204"/>
      </rPr>
      <t>костей и суставов</t>
    </r>
    <r>
      <rPr>
        <sz val="11"/>
        <rFont val="Times New Roman"/>
        <family val="1"/>
        <charset val="204"/>
      </rPr>
      <t xml:space="preserve"> без контрастного усиления</t>
    </r>
  </si>
  <si>
    <t>1.1.7.19.2</t>
  </si>
  <si>
    <t>1.1.7.20</t>
  </si>
  <si>
    <t>1.1.7.20.1</t>
  </si>
  <si>
    <t>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</si>
  <si>
    <t>1.1.7.20.5</t>
  </si>
  <si>
    <t>сравнение компьютерных томографических исследований в динамике</t>
  </si>
  <si>
    <t>1.2</t>
  </si>
  <si>
    <t>магнитно-резонасная томография</t>
  </si>
  <si>
    <t>магнитно-резонасная ангиография</t>
  </si>
  <si>
    <t>2.1</t>
  </si>
  <si>
    <t>Ультразвуковая диагностика</t>
  </si>
  <si>
    <t>2.1.1.1.</t>
  </si>
  <si>
    <t>печень, желчный пузырь без определения функции</t>
  </si>
  <si>
    <t>2.1.3.1</t>
  </si>
  <si>
    <t>поджелудочная железа</t>
  </si>
  <si>
    <t>2.1.5.1.</t>
  </si>
  <si>
    <t>селезенка</t>
  </si>
  <si>
    <t>2.2.1.1.</t>
  </si>
  <si>
    <t>почки и надпочечники</t>
  </si>
  <si>
    <t>2.2.2.1.</t>
  </si>
  <si>
    <t>мочевой пузырь</t>
  </si>
  <si>
    <t>2.2.3.1</t>
  </si>
  <si>
    <t>мочевой пузырь с определением остаточной мочи</t>
  </si>
  <si>
    <t>2.2.4.1.</t>
  </si>
  <si>
    <t>почки, надпочечники и мочевой пузырь</t>
  </si>
  <si>
    <t>2.2.5.1</t>
  </si>
  <si>
    <t>почки, надпочечники и мочевой пузырь с определением остаточной мочи</t>
  </si>
  <si>
    <t>2.2.6.1</t>
  </si>
  <si>
    <t>предстательная железа с мочевым пузырем и определением остаточной мочи (трансабдоминально)</t>
  </si>
  <si>
    <t xml:space="preserve">2.2.7.1 </t>
  </si>
  <si>
    <t>предстательная железа (трансректально)</t>
  </si>
  <si>
    <t>2.2.8.1</t>
  </si>
  <si>
    <t>мошонка</t>
  </si>
  <si>
    <t>2.2.9.1</t>
  </si>
  <si>
    <t>половой член</t>
  </si>
  <si>
    <t>2.2.10.1</t>
  </si>
  <si>
    <t>матка и придатки смочевым пузырем (трансабдомиально)</t>
  </si>
  <si>
    <t>2.2.11.1</t>
  </si>
  <si>
    <t>матка и придатки (трансвагинально)</t>
  </si>
  <si>
    <t>2.3.3.1</t>
  </si>
  <si>
    <t>слюнные железы (или подчелюстные, или околоушные)</t>
  </si>
  <si>
    <t>2.3.4.1</t>
  </si>
  <si>
    <t>мягкие ткани</t>
  </si>
  <si>
    <t xml:space="preserve">2.3.11.1 </t>
  </si>
  <si>
    <t>лимфатические узлы (одна облась с обеих сторон)</t>
  </si>
  <si>
    <t>2.4.10.1</t>
  </si>
  <si>
    <t>эхокардиография (М+В режим+ доплер+цветное картирование)</t>
  </si>
  <si>
    <t>2.5.1.1</t>
  </si>
  <si>
    <t>чрезкожная диагностическая биопсия</t>
  </si>
  <si>
    <t>2.5.2.1.</t>
  </si>
  <si>
    <t>лечебно-диагностическая пункция кист, абсцессов и т.д.</t>
  </si>
  <si>
    <t xml:space="preserve">Лечебно-диагностические продцедуры под ультрозвуковым контролем </t>
  </si>
  <si>
    <t>Специальные ультрозвуковые исследования</t>
  </si>
  <si>
    <t>Функциональная диагностика</t>
  </si>
  <si>
    <t>3.</t>
  </si>
  <si>
    <t>3.1</t>
  </si>
  <si>
    <t>Электрокардиографические исследования</t>
  </si>
  <si>
    <t>3.1.1.1.</t>
  </si>
  <si>
    <t>Электрокардиограмма в 12 отведениях без функциональных проб</t>
  </si>
  <si>
    <t>3.1.1.3.</t>
  </si>
  <si>
    <t>Электрокардиограмма в дополнительных отведениях</t>
  </si>
  <si>
    <t>3.1.2.1</t>
  </si>
  <si>
    <t>Электрокардиографическое исследование с непрерывной суточной регистрацией элетрокардиограммы пациента (холтеровское мониторирование стандартное)</t>
  </si>
  <si>
    <t>Радионуклидная диагностика</t>
  </si>
  <si>
    <t>Стоимость за услугу без НДС, руб.</t>
  </si>
  <si>
    <t>пипетирование:</t>
  </si>
  <si>
    <t>стеклянными пипетками</t>
  </si>
  <si>
    <t>полуавтоматическими дозаторами</t>
  </si>
  <si>
    <t>автоматическими дозаторами</t>
  </si>
  <si>
    <t>взятие крови из пальца:</t>
  </si>
  <si>
    <t>определение количества, цвета, прозрачности, наличия осадка, относительной плотности, pH</t>
  </si>
  <si>
    <t>обнаружение глюкозы экспресс-тестом</t>
  </si>
  <si>
    <t>обнаружение белка:</t>
  </si>
  <si>
    <t>с сульфосалициловой кислотой</t>
  </si>
  <si>
    <t>определение белка с сульфосалициловой кислотой</t>
  </si>
  <si>
    <t>обнаружение кетоновых тел экспресс-тестом</t>
  </si>
  <si>
    <t>подсчет количества форменных элементов методом Нечипоренко</t>
  </si>
  <si>
    <t>определение концентрационной способности почек по Зимницкому</t>
  </si>
  <si>
    <t>Гематологические исследования:</t>
  </si>
  <si>
    <t>Биохимические исследования:</t>
  </si>
  <si>
    <t>определение глюкозы в сыворотке крови ферментативным методом</t>
  </si>
  <si>
    <t>ИФА - свободный Т4</t>
  </si>
  <si>
    <t>ИФА - ТТГ</t>
  </si>
  <si>
    <t>ИФА - ТГ</t>
  </si>
  <si>
    <t>ПСА общ.</t>
  </si>
  <si>
    <t>ПСА своб.</t>
  </si>
  <si>
    <t>СА-125</t>
  </si>
  <si>
    <t>РЭА</t>
  </si>
  <si>
    <t>СА-19/9</t>
  </si>
  <si>
    <t>Альбумин</t>
  </si>
  <si>
    <t>альфа- амилаза</t>
  </si>
  <si>
    <t>Аспартатаминотрасфераза АСАТ</t>
  </si>
  <si>
    <t>Аланинаминотрансфераза АЛАТ</t>
  </si>
  <si>
    <t>Билирубин общий</t>
  </si>
  <si>
    <t>Билирубин прямой</t>
  </si>
  <si>
    <t>Глюкоза</t>
  </si>
  <si>
    <t>Гамма- глутамилтрансфераза</t>
  </si>
  <si>
    <t>кальций</t>
  </si>
  <si>
    <t>КФК Креатинкиназа</t>
  </si>
  <si>
    <t>Креатинин</t>
  </si>
  <si>
    <t>Лактадегидрогенеза</t>
  </si>
  <si>
    <t>магний</t>
  </si>
  <si>
    <t>мочевая кислота</t>
  </si>
  <si>
    <t>мочевина</t>
  </si>
  <si>
    <t>общий белок</t>
  </si>
  <si>
    <t>Сывороточное железо</t>
  </si>
  <si>
    <t>Триглицериды</t>
  </si>
  <si>
    <t>Фосфор неорганический</t>
  </si>
  <si>
    <t>Холестерин</t>
  </si>
  <si>
    <t>Щелочная кислота</t>
  </si>
  <si>
    <t>ЛПВП холестирол</t>
  </si>
  <si>
    <t>Исследования состояния гемостаза:</t>
  </si>
  <si>
    <t>Иммунологические исследования:</t>
  </si>
  <si>
    <t>в венозной крови</t>
  </si>
  <si>
    <t>Клинико-диагностические исследования:</t>
  </si>
  <si>
    <t>Общий анализ мочи</t>
  </si>
  <si>
    <t>Общий анализ крови</t>
  </si>
  <si>
    <t>Коагулограмма</t>
  </si>
  <si>
    <t>Биохимический анализ крови (полный)</t>
  </si>
  <si>
    <t>Биохимический анализ крови (укороченный)</t>
  </si>
  <si>
    <t>Отдельные операции:</t>
  </si>
  <si>
    <t>1.2.</t>
  </si>
  <si>
    <t>1.4.</t>
  </si>
  <si>
    <t>1.5.</t>
  </si>
  <si>
    <t>2.1.</t>
  </si>
  <si>
    <t>2.1.1.</t>
  </si>
  <si>
    <t>2.1.2.</t>
  </si>
  <si>
    <t>2.1.3.</t>
  </si>
  <si>
    <t>2.1.3.2.</t>
  </si>
  <si>
    <t>2.1.4.1.</t>
  </si>
  <si>
    <t>2.1.6.</t>
  </si>
  <si>
    <t>микроскопическое исследование осадка: в норме</t>
  </si>
  <si>
    <t>микроскопическое исследование осадка: при патологии (белок в моче)</t>
  </si>
  <si>
    <t>2.1.11.</t>
  </si>
  <si>
    <t>2.2.</t>
  </si>
  <si>
    <t>3.1.</t>
  </si>
  <si>
    <t>3.2.</t>
  </si>
  <si>
    <t>5.</t>
  </si>
  <si>
    <t>5.1.</t>
  </si>
  <si>
    <t>5.2.</t>
  </si>
  <si>
    <t>6.</t>
  </si>
  <si>
    <t>7.</t>
  </si>
  <si>
    <t>7.1.1.</t>
  </si>
  <si>
    <t>7.1.2.</t>
  </si>
  <si>
    <t>7.1.</t>
  </si>
  <si>
    <t>7.3.</t>
  </si>
  <si>
    <t>7.3.1.</t>
  </si>
  <si>
    <t>2.</t>
  </si>
  <si>
    <t>Стоимость за медикаменты и материалы, руб.</t>
  </si>
  <si>
    <t>Цитологические исследования:</t>
  </si>
  <si>
    <t>Исследование мокроты</t>
  </si>
  <si>
    <t>Консультирование готовых цитологических микропрепаратов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</si>
  <si>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</si>
  <si>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</si>
  <si>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</si>
  <si>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</si>
  <si>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</si>
  <si>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</si>
  <si>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</si>
  <si>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</si>
  <si>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</si>
  <si>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</si>
  <si>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Доплата за пребывание в палате повышенной конфортности</t>
  </si>
  <si>
    <t>2-ое онкологическое хирургическое отделение</t>
  </si>
  <si>
    <t>3-е онкологическое хирургическое отделение</t>
  </si>
  <si>
    <t>5-е онкологическое химиотерапевтическое отделение</t>
  </si>
  <si>
    <t>Двухместная палата №08 (телевизор, холодильник, санузел)</t>
  </si>
  <si>
    <t>Двухместная палата №09  (телевизор, холодильник, санузел, душевая)</t>
  </si>
  <si>
    <t>1</t>
  </si>
  <si>
    <t>2</t>
  </si>
  <si>
    <t>3</t>
  </si>
  <si>
    <r>
      <rPr>
        <b/>
        <sz val="11"/>
        <rFont val="Times New Roman"/>
        <family val="1"/>
        <charset val="204"/>
      </rPr>
      <t xml:space="preserve">головного мозга </t>
    </r>
    <r>
      <rPr>
        <sz val="11"/>
        <rFont val="Times New Roman"/>
        <family val="1"/>
        <charset val="204"/>
      </rPr>
      <t xml:space="preserve"> с контрастным усилением</t>
    </r>
  </si>
  <si>
    <t>4.2.2.2.</t>
  </si>
  <si>
    <t>Плевральная пункция в амбулаторных условиях</t>
  </si>
  <si>
    <t>Биопсия опухоли</t>
  </si>
  <si>
    <t>Пункция образования мягких тканей, лимфатических узлов, образований молочной железы</t>
  </si>
  <si>
    <t>C-реактивный белок</t>
  </si>
  <si>
    <t>Ревматоидный фактор</t>
  </si>
  <si>
    <t>Антистрептолизин О</t>
  </si>
  <si>
    <t>2.4.11.</t>
  </si>
  <si>
    <t>эхокардиография (М+В режим+ доплер+цветное картирование+тканевая доплерография)</t>
  </si>
  <si>
    <t>1.1.7.20.7.</t>
  </si>
  <si>
    <t>1.1.7.20.7.1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</si>
  <si>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(без контрастного усиления)</t>
  </si>
  <si>
    <t>Консультация исследования рентгеновской компьютерной томографии, предоставленного на CD-диске, с использованием программ одновременного количественного определения и реконструкции (с контрастным усилением)</t>
  </si>
  <si>
    <t>4-е онкологическое лечебно-диагностическое отделение</t>
  </si>
  <si>
    <t>Цистоскопия</t>
  </si>
  <si>
    <t>Тиреоглобулин</t>
  </si>
  <si>
    <t>Свободный тироксин Т4</t>
  </si>
  <si>
    <t>Бета-Хорионический гонадотропин</t>
  </si>
  <si>
    <t>Раково эмбрионный антиген (СЕА)</t>
  </si>
  <si>
    <t>Альфа-Фетопротеин (АФП)</t>
  </si>
  <si>
    <t>Простатический специфический антиген (ПСА)</t>
  </si>
  <si>
    <t>Простатический специфический антиген свободная фракция (ПСА своб.)</t>
  </si>
  <si>
    <t>Антиген СА 125</t>
  </si>
  <si>
    <t>Антиген СА 15-3</t>
  </si>
  <si>
    <t>Антиген СА 19-9</t>
  </si>
  <si>
    <t>*МPR (мультипланарная реконструкция) - позволяет реконструировать коронарные и сагиттальные плоскости, так как стандартные аксиальные срезы не всегда дают достаточную информацию для оценки выявленных изменений (например выявление линии перелома или визуализация взаимоотношений патологического образования с окружающими структурами). MIP (проекция максимальной интенсивности) - позволяет визуализировать самые плотные структуры относительно рядом расположеных менее плотных (используется например при проведении внутривенного контрастирования для исследования кровеносных сосудов). MinIP (проекция минимальной интенсивности) - противоположная MIP техника реконструкции (пример использования - оценка состояния стенки бронха). SSD (криволинейная реконструкция) - позволяет отображать поверхность органа или кости (ценный метод для планирования хирургического вмешательства, а также для оценки патологического процесса с разных углов). Перечисленные специальные методы обработки изображений позволяют комплексно, достоверно, всесторонне и наглядно выявить (либо исключить), интерпритировать, а так же отобразить на носителе (например пленке) паталогические изменения выявленные при выполнении мультиспиральной рентгеновской компьютерной томографии, что в итоге позволяет выбрать правильную тактику лечения.</t>
  </si>
  <si>
    <t>4.4 Эндоскопические полипэктомии:</t>
  </si>
  <si>
    <t>4.4.1.</t>
  </si>
  <si>
    <t>Эндоскопическая полипэктомия из желудка</t>
  </si>
  <si>
    <t>4.4.2.</t>
  </si>
  <si>
    <t>Эндоскопическая полипэктомия из пищевода</t>
  </si>
  <si>
    <t>4.4.3.</t>
  </si>
  <si>
    <t>Эндоскопическая полипэктомия из толстой кишки</t>
  </si>
  <si>
    <t>Наименование услуги</t>
  </si>
  <si>
    <t>Одностороннее ксерокопирование на лист формата А4</t>
  </si>
  <si>
    <t>Двухстороннее ксерокопирование на лист формата А4</t>
  </si>
  <si>
    <t>1 стр.</t>
  </si>
  <si>
    <t>2 стр.</t>
  </si>
  <si>
    <t>Единица измерения</t>
  </si>
  <si>
    <t>оплачивается дополнительно по факту совершения операции</t>
  </si>
  <si>
    <t>Биохимический анализ крови (липидный спектр)</t>
  </si>
  <si>
    <t>Биохимический анализ крови (атеросклеротическая программа)</t>
  </si>
  <si>
    <t>Биохимический анализ крови (печеночная программа)</t>
  </si>
  <si>
    <t>Биохимический анализ крови (почечно-печеночная программа)</t>
  </si>
  <si>
    <t>Удаление доброкачественных опухолей вульвы и влагалища</t>
  </si>
  <si>
    <t>Циркумцизия (Круговое иссечение крайней плоти)</t>
  </si>
  <si>
    <t>Удаление доброкачественных опухолей наружных половых органов</t>
  </si>
  <si>
    <t>4.1.10.2.</t>
  </si>
  <si>
    <t>4.1.11.3</t>
  </si>
  <si>
    <t>Эндоскопическое исследование толстой кишки с аналгезией</t>
  </si>
  <si>
    <t>Эндоскопическое исследование толстой кишки с аналгезией и взятием биопсии</t>
  </si>
  <si>
    <t>3.4.13.</t>
  </si>
  <si>
    <t>Ультразвуковая допплерография (УЗГД) одного венозного бассейна (брахиоцефальных вен или вен верхних конечностей или вен нижних конечностей)</t>
  </si>
  <si>
    <t>Дренирование полых органов при злокачественных опухолях и других заболеваниях под ультразвуковым контролем (дренирование желчевыводящих путей)</t>
  </si>
  <si>
    <t>Дренирование полых органов при злокачественных опухолях и других заболеваниях под ультразвуковым контролем (дренирование мочевыводящих  путей)</t>
  </si>
  <si>
    <t>Радиологическое отделение</t>
  </si>
  <si>
    <t>7.1</t>
  </si>
  <si>
    <t>7.2</t>
  </si>
  <si>
    <t>Резекция почки</t>
  </si>
  <si>
    <t>Введение внутриматочного средства контрацепции</t>
  </si>
  <si>
    <t>Полипэктомия и раздельное диагностическое выскабливание</t>
  </si>
  <si>
    <t xml:space="preserve"> Организация круглосуточного ухода за больной в гинекологическом отделении при отсутствии медицинских показаний</t>
  </si>
  <si>
    <t>1.1</t>
  </si>
  <si>
    <t>1.3</t>
  </si>
  <si>
    <t>1.4</t>
  </si>
  <si>
    <t>1.5</t>
  </si>
  <si>
    <t>1.6</t>
  </si>
  <si>
    <t>1.7</t>
  </si>
  <si>
    <t>1.8</t>
  </si>
  <si>
    <t>2.2</t>
  </si>
  <si>
    <t>2.3</t>
  </si>
  <si>
    <t>3.2</t>
  </si>
  <si>
    <t>3.3</t>
  </si>
  <si>
    <t>3.4</t>
  </si>
  <si>
    <t>3.5</t>
  </si>
  <si>
    <t>3.6</t>
  </si>
  <si>
    <t>3.7</t>
  </si>
  <si>
    <t>3.8</t>
  </si>
  <si>
    <t>Манипуляции хирургические и общего назначения</t>
  </si>
  <si>
    <t>4.1</t>
  </si>
  <si>
    <t>4.2.12.2</t>
  </si>
  <si>
    <t>5</t>
  </si>
  <si>
    <t>Консультация врача специалиста</t>
  </si>
  <si>
    <t>Рентген топометрия</t>
  </si>
  <si>
    <t>Контурирование на аппарат "THERATRON"</t>
  </si>
  <si>
    <t>Расчет плана лечения на аппарат "THERATRON"</t>
  </si>
  <si>
    <t xml:space="preserve">Рентгеновская  симуляция </t>
  </si>
  <si>
    <t>Проведение лучевой терапии на аппарате "THERATRON" (1 сеанс)</t>
  </si>
  <si>
    <t>Проведение лучевой терапии на аппарате ускоритель линейный  CLINAK-2300 (1 сеанс)</t>
  </si>
  <si>
    <t>Проведение лучевой терапии на аппарате ускоритель линейный  CLINAK-IX (1 сеанс)</t>
  </si>
  <si>
    <t>Лучевая терапия неопухолевых заболеваний (дегенеративно- дистрофические и воспалительные процессы костно- суставной системы- артрозы, артриты,бурситы,пяточные шпоры, ладонный фиброматоз;нейрофиброматоз, гинекомастия,эндокринная офтальмопатия и др.)</t>
  </si>
  <si>
    <t>И. А. Слижикова</t>
  </si>
  <si>
    <t>Тереотропный гормон (высокочувствительный) ТТГ</t>
  </si>
  <si>
    <t>Биопсия предстательной железы</t>
  </si>
  <si>
    <t>5.3.1.</t>
  </si>
  <si>
    <t>Исследование функции внешнего дыхания без функциональных проб</t>
  </si>
  <si>
    <t>Итого за услугу, бел. руб.</t>
  </si>
  <si>
    <t>Стоимость за медикаменты и материалы, бел.руб.</t>
  </si>
  <si>
    <t>Стоимость за услугу без НДС, бел.руб.</t>
  </si>
  <si>
    <t>Мазок аспирата из полости матки</t>
  </si>
  <si>
    <t>Мазок соскоб с поверхности эрозий, язв, ран, свищей и отделяемого кожи, мазок из соска молочной железы</t>
  </si>
  <si>
    <t>Мазок и соскоб с поверхности пигментных образований кожи</t>
  </si>
  <si>
    <t>Пунктаты и мазки-отпечатки образований молочной железы, щитовидной железы, кожи, предстательной железы, костного мозга</t>
  </si>
  <si>
    <t>Пунктаты и мазки-отпечатки образований лимфатических узлов, почек, печени, поджелудочной железы, желчного пузыря, яичка, средостения, мягких тканей, костей, слюнной железы, ротоглотки, гортани, легких, забрюшинных опухолей</t>
  </si>
  <si>
    <t>Биологические жидкости ( плевральная, асцитическая, спинномозговая)</t>
  </si>
  <si>
    <t>Моча, смыв, промывные воды</t>
  </si>
  <si>
    <t>Эндоскопический материал</t>
  </si>
  <si>
    <t>Итого за услугу с НДС, бел. руб.</t>
  </si>
  <si>
    <t>Цистолитотомия</t>
  </si>
  <si>
    <t>Цистолитотомия с эпицистостомией</t>
  </si>
  <si>
    <t>"_01_"___июля____2017 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</si>
  <si>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Клинико-диагностическим исследованиям,</t>
    </r>
    <r>
      <rPr>
        <sz val="12"/>
        <color theme="1"/>
        <rFont val="Times New Roman"/>
        <family val="1"/>
        <charset val="204"/>
      </rPr>
      <t xml:space="preserve"> осуществляемым при отсутствии медицинских показаний (по желанию пациента)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01.07.2017г.</t>
    </r>
  </si>
  <si>
    <t>Удаление подкожноимплантируемой порт-системы</t>
  </si>
  <si>
    <t xml:space="preserve">с личным контрастом </t>
  </si>
  <si>
    <t>прием и регистрация проб</t>
  </si>
  <si>
    <t>из пальца для гематологических (исследование одного показателя), биохимических исследований, определения международного нормализованного отношения (далее - МНО)</t>
  </si>
  <si>
    <t>1.4.1.</t>
  </si>
  <si>
    <t>из пальца для всего спектра гематологических исследований в понятии «общий анализ крови»</t>
  </si>
  <si>
    <t>1.4.2.</t>
  </si>
  <si>
    <t>обработка крови для получения:</t>
  </si>
  <si>
    <t>сыворотки</t>
  </si>
  <si>
    <t>плазмы</t>
  </si>
  <si>
    <t>1.5.1.</t>
  </si>
  <si>
    <t>1.5.2.</t>
  </si>
  <si>
    <t>Общеклинические лабораторные исследования:</t>
  </si>
  <si>
    <t>исследование мочи мануальными методами:</t>
  </si>
  <si>
    <t>2.1.9.1.</t>
  </si>
  <si>
    <t>2.1.9.2.</t>
  </si>
  <si>
    <t>2.1.10.</t>
  </si>
  <si>
    <t xml:space="preserve">исследования крови:приготовление препарата периферической крови для цитоморфологического исследования (изготовление мазков крови, фиксация, окраска):ручным методом
</t>
  </si>
  <si>
    <t xml:space="preserve">микроскопический (морфологический) анализ клеток в препарате периферической крови с описанием форменных элементов (визуальная микроскопическое исследование):без патологии
</t>
  </si>
  <si>
    <t>3.1.2.1.</t>
  </si>
  <si>
    <t>3.1.11.2.1</t>
  </si>
  <si>
    <t>исследование пробы крови с использованием гематологических анализаторов:с ручной подачей образцов</t>
  </si>
  <si>
    <t>определение скорости оседания эритроцитов:неавтоматизированным методом</t>
  </si>
  <si>
    <t>3.1.12.1.</t>
  </si>
  <si>
    <t>Исследование крови:исследование сыворотки (плазмы) крови:проведение исследований с использованием одноканальных биохимических фотометров:</t>
  </si>
  <si>
    <t>5.1.1.1.</t>
  </si>
  <si>
    <t>5.1.1.1.7</t>
  </si>
  <si>
    <t>5.1.1.1.18.3.</t>
  </si>
  <si>
    <t>определение общего кальция: с Арсеназо III</t>
  </si>
  <si>
    <t xml:space="preserve">проведение исследований с использованием многоканальных биохимических автоанализаторов:средней производительности (производительность - от 100 до 300 исследований в час):с неавтоматизированной регистрацией результатов исследований
</t>
  </si>
  <si>
    <t>5.1.1.3.2.1.</t>
  </si>
  <si>
    <t>5.1.1.3.2.1.1</t>
  </si>
  <si>
    <t>5.1.1.3.2.1.2</t>
  </si>
  <si>
    <t>5.1.1.3.2.1.3</t>
  </si>
  <si>
    <t>5.1.1.3.2.1.4</t>
  </si>
  <si>
    <t>5.1.1.3.2.1.5</t>
  </si>
  <si>
    <t>5.1.1.3.2.1.6</t>
  </si>
  <si>
    <t>5.1.1.3.2.1.7</t>
  </si>
  <si>
    <t>5.1.1.3.2.1.8</t>
  </si>
  <si>
    <t>5.1.1.3.2.1.9</t>
  </si>
  <si>
    <t>5.1.1.3.2.1.10</t>
  </si>
  <si>
    <t>5.1.1.3.2.1.11</t>
  </si>
  <si>
    <t>5.1.1.3.2.1.12</t>
  </si>
  <si>
    <t>5.1.1.3.2.1.13</t>
  </si>
  <si>
    <t>5.1.1.3.2.1.14</t>
  </si>
  <si>
    <t>5.1.1.3.2.1.15</t>
  </si>
  <si>
    <t>5.1.1.3.2.1.16</t>
  </si>
  <si>
    <t>5.1.1.3.2.1.17</t>
  </si>
  <si>
    <t>5.1.1.3.2.1.18</t>
  </si>
  <si>
    <t>5.1.1.3.2.1.19</t>
  </si>
  <si>
    <t>5.1.1.3.2.1.20</t>
  </si>
  <si>
    <t>5.1.1.3.2.1.21</t>
  </si>
  <si>
    <t>5.1.1.3.2.1.22</t>
  </si>
  <si>
    <t>5.1.1.3.2.1.23</t>
  </si>
  <si>
    <t>5.1.1.3.2.1.24</t>
  </si>
  <si>
    <t>5.1.1.3.2.1.25</t>
  </si>
  <si>
    <t>5.1.1.4.</t>
  </si>
  <si>
    <t>определение концентрации электролитов с использованием автоматических ионоселективных анализаторов (1 проба)</t>
  </si>
  <si>
    <t>исследование цельной крови:определение показателей кислотно-основного состояния крови посредством автоматических анализаторов (1 проба)</t>
  </si>
  <si>
    <t>5.1.2.2.</t>
  </si>
  <si>
    <t>6.1.1.2.</t>
  </si>
  <si>
    <t xml:space="preserve">отдельные манипуляции, калибровка и контроль качества исследований:обработка венозной крови для получения плазмы:бестромбоцитарной
</t>
  </si>
  <si>
    <t xml:space="preserve">исследования вторичного плазменного гемостаза:проведение исследований с помощью полуавтоматических оптико-механических анализаторов гемостаза:определение активированного частичного тромбопластинового времени (далее - АЧТВ)
</t>
  </si>
  <si>
    <t>6.3.2.2.1.1.</t>
  </si>
  <si>
    <t>определение протромбинового (тромбопластинового) времени с тромбопластин-кальциевой смесью с автоматическим выражением в виде МНО</t>
  </si>
  <si>
    <t>6.3.2.2.1.3.</t>
  </si>
  <si>
    <t xml:space="preserve">проведение исследований с помощью термостата с прозрачными стенками (далее - ТПС):определение содержания фибриногена в плазме крови:весовым методом по Рутберг
</t>
  </si>
  <si>
    <t>6.3.2.4.4.2.</t>
  </si>
  <si>
    <t>пробоподготовка1</t>
  </si>
  <si>
    <t>полуавтоматизированный анализ</t>
  </si>
  <si>
    <t xml:space="preserve">Определение гормонов:  </t>
  </si>
  <si>
    <t>метод ИФА (гормоны; онкомаркеры в биологических жидкостях):</t>
  </si>
  <si>
    <t>Определение онкомаркеров</t>
  </si>
  <si>
    <t>определение альфа- фетопротеина (АФП)</t>
  </si>
  <si>
    <t>определение хорионического гонадотропина (ХГ)</t>
  </si>
  <si>
    <t>иммунохимический метод посредством автоматических систем закрытого типа средней и высокой производительности (гормоны; онкомаркеры в биологических жидкостях):</t>
  </si>
  <si>
    <t xml:space="preserve">неавтоматизированная регистрация результатов исследования
</t>
  </si>
  <si>
    <t>Определение гормонов</t>
  </si>
  <si>
    <t>7.5.</t>
  </si>
  <si>
    <t>Иммуногематология:</t>
  </si>
  <si>
    <t>7.5.1.</t>
  </si>
  <si>
    <t>7.5.1.2</t>
  </si>
  <si>
    <t>определение групп крови по системе АВ0 с использованием изогемагглютинирующих сывороток:</t>
  </si>
  <si>
    <t>7.5.2.2.</t>
  </si>
  <si>
    <t>определение групп крови по системе АВ0 перекрестным способом с использованием изогемагглютинирующих сывороток и стандартных эритроцитов: в венозной крови</t>
  </si>
  <si>
    <t>7.5.4.</t>
  </si>
  <si>
    <t>определение резус-фактора экспресс-методом в пробирках без подогрева:</t>
  </si>
  <si>
    <t>7.5.4.2.</t>
  </si>
  <si>
    <t>7.5.5.</t>
  </si>
  <si>
    <t>7.5.6.</t>
  </si>
  <si>
    <t xml:space="preserve">выявление неполных аллоиммунных антиэритроцитарных антител методом конглютинации с применением 10 %-го раствора желатина
</t>
  </si>
  <si>
    <t>определение полных антител в реакции агглютинации в солевой среде</t>
  </si>
  <si>
    <t>Биохимический анализ крови (почечная программа)</t>
  </si>
  <si>
    <t>Забор крови из вены +регистрация проб</t>
  </si>
  <si>
    <t>4.12.</t>
  </si>
  <si>
    <t>Мазок из шейки матки: тонкослойный препарат методом жидкостной цитологии (NovaPrep)</t>
  </si>
  <si>
    <t>А.А. Колпакова</t>
  </si>
  <si>
    <t>3.3.</t>
  </si>
  <si>
    <t>8-ое онкологическое хирургическое  отделение</t>
  </si>
  <si>
    <t>1-е онкологическое хирургическое (торакальное) отделение</t>
  </si>
  <si>
    <t>7.3</t>
  </si>
  <si>
    <t>7.4</t>
  </si>
  <si>
    <t>8.1</t>
  </si>
  <si>
    <t>8.2</t>
  </si>
  <si>
    <t>Предоставление холодильной камеры для хранения тела (останков) умершего для иностранных граждан (1 час)</t>
  </si>
  <si>
    <t>Предоставление холодильной камеры для хранения тела (останков) умершего                     (1 час)</t>
  </si>
  <si>
    <t>экскреторная урография с контрастным веществом Томогексол 300мг/20мл</t>
  </si>
  <si>
    <t xml:space="preserve">Стентирование пищевода под рентгеновским контролем </t>
  </si>
  <si>
    <t>Эндоскопическая ретроградная холангиопанкреатография</t>
  </si>
  <si>
    <t>Сравнение МРТ исследований в динамике</t>
  </si>
  <si>
    <t>Тампонирование лица</t>
  </si>
  <si>
    <t>Бальзамирующая маска для лица</t>
  </si>
  <si>
    <t>Бальзамирующая маска для кистей рук</t>
  </si>
  <si>
    <t>Полостное бальзамирование</t>
  </si>
  <si>
    <t>Фиксация век</t>
  </si>
  <si>
    <t>Устранение западания глазных яблок</t>
  </si>
  <si>
    <t>Расширенный туалет тела умершего</t>
  </si>
  <si>
    <t>Бинтование рук и ног</t>
  </si>
  <si>
    <t>Одевание умершего</t>
  </si>
  <si>
    <t>Одевание умершего до 90 кг</t>
  </si>
  <si>
    <t>Одевание умершего свыше 90 кг</t>
  </si>
  <si>
    <t>Одевание подвенечного платья</t>
  </si>
  <si>
    <t>Бритье</t>
  </si>
  <si>
    <t>Стрижка коротких волос</t>
  </si>
  <si>
    <t>Стрижка длинных волос</t>
  </si>
  <si>
    <t>Укладка коротких волос</t>
  </si>
  <si>
    <t>Укладка длинных волос</t>
  </si>
  <si>
    <t>Стрижка и очистка ногтей</t>
  </si>
  <si>
    <t>Гримирование (мужчина)</t>
  </si>
  <si>
    <t>Гримирование (женщина)</t>
  </si>
  <si>
    <t>Стрижка усов, бороды</t>
  </si>
  <si>
    <t>Покраска ногтей на руках</t>
  </si>
  <si>
    <t>Вложение зубных протезов</t>
  </si>
  <si>
    <t>Укладывание в гроб тела умершего до 90 кг</t>
  </si>
  <si>
    <t>Укладывание в гроб тела умершего свыше 90 кг</t>
  </si>
  <si>
    <t>Выдача тела умершего (после хранения в холодильной камере)</t>
  </si>
  <si>
    <t>Иммуногистохимическое исследование</t>
  </si>
  <si>
    <t>Консультация готовых гистологических препаратов (1 стекло)</t>
  </si>
  <si>
    <t>Исследование биопсийного и операционного материала (1 кусочек)</t>
  </si>
  <si>
    <t>Санитарная обработка тела умершего</t>
  </si>
  <si>
    <t>Парикмахерские и косметологические услуги</t>
  </si>
  <si>
    <t>Укладка в гроб тела умершего</t>
  </si>
  <si>
    <t xml:space="preserve">Снятие одежды с тела умершего </t>
  </si>
  <si>
    <t>Предоставление холодильной камеры для хранение тела (останков) умершегопо ул.Ак.Павлова, 2а (1 час)</t>
  </si>
  <si>
    <t>Выдача и хранение тела умершего</t>
  </si>
  <si>
    <t>оплачиваются дополнительно по факту</t>
  </si>
  <si>
    <t>________________С.А. Батовский</t>
  </si>
  <si>
    <t>________________С.А.Батовский</t>
  </si>
  <si>
    <t>Пункция брюшной полости (лапароцентез)</t>
  </si>
  <si>
    <t>3.4.</t>
  </si>
  <si>
    <t>7.5</t>
  </si>
  <si>
    <r>
      <t xml:space="preserve">проведение исследований с помощью многоканальных оптико-механических  </t>
    </r>
    <r>
      <rPr>
        <b/>
        <u/>
        <sz val="10"/>
        <rFont val="Times New Roman"/>
        <family val="1"/>
        <charset val="204"/>
      </rPr>
      <t>автоматических</t>
    </r>
    <r>
      <rPr>
        <b/>
        <sz val="10"/>
        <rFont val="Times New Roman"/>
        <family val="1"/>
        <charset val="204"/>
      </rPr>
      <t xml:space="preserve"> анализаторов гемостаза:</t>
    </r>
  </si>
  <si>
    <t>Предоставление траурного зала для прощания с умершим</t>
  </si>
  <si>
    <t>Предоставление траурного зала для прощания с умершим (1 час)</t>
  </si>
  <si>
    <t>Забор крови из вены+регистрация</t>
  </si>
  <si>
    <t>Экспресс-тест на антитела SARS-cov2 (IgM, IgG)</t>
  </si>
  <si>
    <t>Программа ранней диагностики инсультов</t>
  </si>
  <si>
    <t>МР-холангио-панкреатография</t>
  </si>
  <si>
    <t>МР-миелография</t>
  </si>
  <si>
    <t>Трепан-биопсия предстательной железы под контролем-ТРУЗИ</t>
  </si>
  <si>
    <t>Аспирационная биопсия эндометрия</t>
  </si>
  <si>
    <t>Взятие онкоцитологии цервикального канала</t>
  </si>
  <si>
    <t>Взятие биопсии шейки матки</t>
  </si>
  <si>
    <t>Взятие биопсии опухоли вульвы</t>
  </si>
  <si>
    <t>Удаление кисты бартолиниевой железы</t>
  </si>
  <si>
    <t>Видеоассистированное (VATS) удаление опухоли легкого, средостения, плевры, пищевода</t>
  </si>
  <si>
    <t>Удаление опухоли легкого, средостения, пищевода, плевры (полостная операция)</t>
  </si>
  <si>
    <t>ВТС (видеоторакоскопия), биопсия опухоли легкого, плевры, средостения, пищевода</t>
  </si>
  <si>
    <t>Удаление образования кожи</t>
  </si>
  <si>
    <t>1 онкологическое хирургическое отделение</t>
  </si>
  <si>
    <t>4 онкологическое лечебно-диагностическое отделение</t>
  </si>
  <si>
    <t>3 онкологическое хирургическое отделение</t>
  </si>
  <si>
    <t>4</t>
  </si>
  <si>
    <t>4.2</t>
  </si>
  <si>
    <t>4.3</t>
  </si>
  <si>
    <t>Удаление образования кожи электрокоагуляцией</t>
  </si>
  <si>
    <t>Удаление образования мягких тканей</t>
  </si>
  <si>
    <t>Операции в амбулаторных условиях</t>
  </si>
  <si>
    <t>8</t>
  </si>
  <si>
    <t>8.3</t>
  </si>
  <si>
    <t>8.4</t>
  </si>
  <si>
    <t>8.5</t>
  </si>
  <si>
    <t>8.6</t>
  </si>
  <si>
    <t>8.7</t>
  </si>
  <si>
    <t>на высокопольных магнитно-резонасных томографах (с мощностью 1,5 Т):</t>
  </si>
  <si>
    <t>1.1.4.2</t>
  </si>
  <si>
    <t>1.1.4.3</t>
  </si>
  <si>
    <t>1.1.4.4</t>
  </si>
  <si>
    <t>1.1.4.5</t>
  </si>
  <si>
    <t>1.1.4.6</t>
  </si>
  <si>
    <t>1.1.4.7</t>
  </si>
  <si>
    <t>1.1.4.8</t>
  </si>
  <si>
    <t>1.1.4.9.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</si>
  <si>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</si>
  <si>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</si>
  <si>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</si>
  <si>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</si>
  <si>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</si>
  <si>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</si>
  <si>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</si>
  <si>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</si>
  <si>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</si>
  <si>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</si>
  <si>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</si>
  <si>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</si>
  <si>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</si>
  <si>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</si>
  <si>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</si>
  <si>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</si>
  <si>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</si>
  <si>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</si>
  <si>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</si>
  <si>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</si>
  <si>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</si>
  <si>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</si>
  <si>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</si>
  <si>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</t>
  </si>
  <si>
    <t>1.33.</t>
  </si>
  <si>
    <t>1.34.</t>
  </si>
  <si>
    <t>1.35.</t>
  </si>
  <si>
    <t>1.36.</t>
  </si>
  <si>
    <t>1.37.</t>
  </si>
  <si>
    <t>оплачивается дополнительно по факту совершения услуги</t>
  </si>
  <si>
    <r>
      <t xml:space="preserve">КТ- ангиография </t>
    </r>
    <r>
      <rPr>
        <sz val="11"/>
        <color theme="1"/>
        <rFont val="Times New Roman"/>
        <family val="1"/>
        <charset val="204"/>
      </rPr>
      <t>с контрастным усилением</t>
    </r>
  </si>
  <si>
    <t>1. Стоимость лекарственных средств и изделий медицинского назначения, используемых при проведении оперативных вмешательств, оплачивается заказчиком дополнительно в соответствии с назначением врача</t>
  </si>
  <si>
    <t>ПРИМЕЧАНИЕ:</t>
  </si>
  <si>
    <t>2. При хирургическом лечении доброкачественных образований оплачивается исследование биопсийного и операционного материала</t>
  </si>
  <si>
    <t>Дополнительные расходные материалы:</t>
  </si>
  <si>
    <t xml:space="preserve">Бахилы одноразовые </t>
  </si>
  <si>
    <t>4.2. Эндоскопические лечебно-диагностические процедуры и  операции</t>
  </si>
  <si>
    <t>Мазок из шейки матки, цервикального канала, влагалища, вульвы, при кульдоцентезе. Мазок отпечаток удаленной внутриматочной спирали</t>
  </si>
  <si>
    <t>"____"__________20___ г.</t>
  </si>
  <si>
    <t>2.3.</t>
  </si>
  <si>
    <t>7.6</t>
  </si>
  <si>
    <t>2.4.</t>
  </si>
  <si>
    <t>+ регистрация с КДЛ</t>
  </si>
  <si>
    <t>Итого за услугу, бел.руб.</t>
  </si>
  <si>
    <r>
      <t xml:space="preserve"> </t>
    </r>
    <r>
      <rPr>
        <b/>
        <sz val="14"/>
        <color theme="1"/>
        <rFont val="Times New Roman"/>
        <family val="1"/>
        <charset val="204"/>
      </rPr>
      <t xml:space="preserve"> клинико-диагностических исследований 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 на 01.10.2021</t>
    </r>
  </si>
  <si>
    <t>Сцинциграфия статическая скелета на эмиссионных томографах</t>
  </si>
  <si>
    <t>Сцинциграфия статическая всего тела на эмиссионных томографах</t>
  </si>
  <si>
    <t>Сцинциграфия динамическая почек на эмиссионных томографах</t>
  </si>
  <si>
    <t>Сцинциграфия статическая легких (6 проекций) на эмиссионных томографах</t>
  </si>
  <si>
    <t>SPECT миокарда (Rest-режим) на эмиссионных томографах набор Меби-миби</t>
  </si>
  <si>
    <t>4.1.1.1.</t>
  </si>
  <si>
    <t>4.1.8.1.</t>
  </si>
  <si>
    <t>4.1.12.1.</t>
  </si>
  <si>
    <t>4.2.3.1.</t>
  </si>
  <si>
    <t>4.1.14.1.</t>
  </si>
  <si>
    <t>Дилатация балонная пищевода</t>
  </si>
  <si>
    <t>Отдельные манипуляции:</t>
  </si>
  <si>
    <t>регистрация (предварительная и окончательная) материала, паспортных данных пациента и результатов исследования в журналах и на бланках или посредством персональной электронной вычислительной машины</t>
  </si>
  <si>
    <t>1.3.</t>
  </si>
  <si>
    <t>1.3.1.</t>
  </si>
  <si>
    <t>1.3.2.</t>
  </si>
  <si>
    <t>для всего спектра гематологических исследований в понятии «общий анализ крови», включая лейкоцитарную формулу</t>
  </si>
  <si>
    <t>Общеклинические исследования:</t>
  </si>
  <si>
    <t>исследование мочи:</t>
  </si>
  <si>
    <t>определение белка:</t>
  </si>
  <si>
    <t>микроскопическое исследование осадка:</t>
  </si>
  <si>
    <t>в норме</t>
  </si>
  <si>
    <t>2.1.10.1.</t>
  </si>
  <si>
    <t>2.1.10.2.</t>
  </si>
  <si>
    <t>при патологии (белок в моче)</t>
  </si>
  <si>
    <t>2.1.12.</t>
  </si>
  <si>
    <t xml:space="preserve">приготовление препарата периферической крови для цитоморфологического исследования (изготовление мазков крови, фиксация, окраска):ручным методом
</t>
  </si>
  <si>
    <t>3.7.</t>
  </si>
  <si>
    <t>определение скорости оседания эритроцитов</t>
  </si>
  <si>
    <t>3.9.</t>
  </si>
  <si>
    <t>3.9.1.</t>
  </si>
  <si>
    <t>для негематологических заболеваний</t>
  </si>
  <si>
    <t>3.26.</t>
  </si>
  <si>
    <t xml:space="preserve">исследование с использованием гематологических анализаторов: </t>
  </si>
  <si>
    <t>автоматических, с дифференцировкой лейкоцитарной формулы</t>
  </si>
  <si>
    <t>3.26.3.</t>
  </si>
  <si>
    <t>5.2.6.</t>
  </si>
  <si>
    <t>5.5.</t>
  </si>
  <si>
    <t>исследование с использованием ионоселективных методов:</t>
  </si>
  <si>
    <t>определение калия, натрия и хлора посредством автоматических анализаторов</t>
  </si>
  <si>
    <t>5.5.2.</t>
  </si>
  <si>
    <t>5.6.</t>
  </si>
  <si>
    <t xml:space="preserve">определение показателей кислотно-основного состояния крови посредством автоматических анализаторов </t>
  </si>
  <si>
    <t>5.9.</t>
  </si>
  <si>
    <t>определение гормонов:</t>
  </si>
  <si>
    <t>5.9.1.</t>
  </si>
  <si>
    <t>определение гормонов иммуноферментным методом:</t>
  </si>
  <si>
    <t>5.9.1.2.</t>
  </si>
  <si>
    <t>методом иммуноферментного анализа с полуавтоматическим расчетом:</t>
  </si>
  <si>
    <t>5.10.</t>
  </si>
  <si>
    <t>определение кардиомаркеров:</t>
  </si>
  <si>
    <t>методом сухой химии:</t>
  </si>
  <si>
    <t>качественное определение тропонина</t>
  </si>
  <si>
    <t>5.10.1.</t>
  </si>
  <si>
    <t>5.10.1.1.</t>
  </si>
  <si>
    <t>5.11.</t>
  </si>
  <si>
    <t>определение канцеромаркеров методом иммуноферментного анализа:</t>
  </si>
  <si>
    <t xml:space="preserve">5.11.1. </t>
  </si>
  <si>
    <t>полуавтоматический расчет:</t>
  </si>
  <si>
    <t>5.11.2.</t>
  </si>
  <si>
    <t>автоматизированный расчет:</t>
  </si>
  <si>
    <t>5.13.</t>
  </si>
  <si>
    <t>проведение исследований с помощью многоканальных биохимических автоанализаторов:</t>
  </si>
  <si>
    <t>5.13.2.</t>
  </si>
  <si>
    <t>средней производительности (характеристика прогонной мощьности - от 100 до 300 исследований в час):</t>
  </si>
  <si>
    <t>5.13.2.1.</t>
  </si>
  <si>
    <t>неавтоматизированной регистрацией результатов исследований:</t>
  </si>
  <si>
    <t>5.14.</t>
  </si>
  <si>
    <t>определение концентрации магния в сыворотке и плазме крови фотометрическим методом</t>
  </si>
  <si>
    <t>определение содержания фибриногена в плазме крови (по Клаусу)</t>
  </si>
  <si>
    <t>определение протромбинового времени (МНО)</t>
  </si>
  <si>
    <t xml:space="preserve">определение активированного частичного тромбопластинового времени (АЧТВ)
</t>
  </si>
  <si>
    <t>определение групп крови по системе АВ0  с использованием стандартных сывороток или перекрестным способом: в венозной крови</t>
  </si>
  <si>
    <t>определение резус-фактора методом конглютинации с применением желатина или экспресс-методом:</t>
  </si>
  <si>
    <t>7.3.2.</t>
  </si>
  <si>
    <t>7.4.</t>
  </si>
  <si>
    <t xml:space="preserve">определение неполных резус-антител методом конглютинации с применением желатина
</t>
  </si>
  <si>
    <t>определение прокальцитонина</t>
  </si>
  <si>
    <t>определение Д-димеров</t>
  </si>
  <si>
    <t>для гематологических (исследование одного показателя), биохимических или исследований протромбинового времени</t>
  </si>
  <si>
    <t xml:space="preserve">подсчет лейкоцитарной формулы с описанием морфологии форменных элементов крови: </t>
  </si>
  <si>
    <t>Щелочная фосфатаза</t>
  </si>
  <si>
    <t>Забор биологического материала (мазок из носа)</t>
  </si>
  <si>
    <t>операция</t>
  </si>
  <si>
    <t>*ПРИМЕЧАНИЕ:</t>
  </si>
  <si>
    <t xml:space="preserve">экспресс-тест на антиген SARS-cov2 </t>
  </si>
  <si>
    <t>Перевязка</t>
  </si>
  <si>
    <t>Внутримышечная инъекция</t>
  </si>
  <si>
    <t>Подкожная инъекция</t>
  </si>
  <si>
    <t>Внутрикожная иньекция</t>
  </si>
  <si>
    <t>Промывание желудка</t>
  </si>
  <si>
    <t>Очистительная клизма</t>
  </si>
  <si>
    <t>Снятие швов</t>
  </si>
  <si>
    <t>Подключение одноразовой системы для внутривенного- капельного введения раствора лекарственного средства</t>
  </si>
  <si>
    <t>Наблюдение за пациентом при внутривенном капельном введении раствора лекарственного средства (за 1 час)</t>
  </si>
  <si>
    <t>Постановка центрального венозного катетера</t>
  </si>
  <si>
    <t>Постановка переферического катетера</t>
  </si>
  <si>
    <t>Измерение артериального длавления</t>
  </si>
  <si>
    <t>Трепанбиопсия костная</t>
  </si>
  <si>
    <t>Лечебно-диагностическая пункция</t>
  </si>
  <si>
    <t>Катетеризация мочевого пузыря с использованием катетера Фолея</t>
  </si>
  <si>
    <t>Катетеризация мочевого пузыря с использованием катетера Нелатон</t>
  </si>
  <si>
    <t>Внутривенное струйное введение лекарственных средств</t>
  </si>
  <si>
    <t>разведение цитостатиков</t>
  </si>
  <si>
    <t>7.7</t>
  </si>
  <si>
    <t>Подготовка к проведению анестезии и постнаркозное наблюдение</t>
  </si>
  <si>
    <t>Ингаляционная анестезия с сохраненным спонтанным дыханием (пациенты I-II ASA)</t>
  </si>
  <si>
    <t>Тотальная внутривенная анестезия с сохраненным спонтанным дыханием (пациенты I-II ASA)</t>
  </si>
  <si>
    <t>Сбалансированная анестезия с искусственной вентиляцией легких (ИВЛ)</t>
  </si>
  <si>
    <t>Тотальная внутривенная анестезия с искусственной вентиляцией легких (ИВЛ)</t>
  </si>
  <si>
    <t>Спинальная (субарахноидальная) анестезия</t>
  </si>
  <si>
    <t>Комбинированная анестезия (эпидуральная плюс общая анестезия с искусственной вентиляцией легких)</t>
  </si>
  <si>
    <t>И.А. Слижикова</t>
  </si>
  <si>
    <t>Отделение анестезиологии и реанимации</t>
  </si>
  <si>
    <t>И.А.Слижикова</t>
  </si>
  <si>
    <t>4.1.9.1.</t>
  </si>
  <si>
    <t>4.1.11.1</t>
  </si>
  <si>
    <t>Сцинциграфия статическая щитовидной железы на эмиссионных томографах</t>
  </si>
  <si>
    <t>Сцинциграфия статическая паращитовидной железы на эмиссионных томографах</t>
  </si>
  <si>
    <r>
      <rPr>
        <b/>
        <sz val="11"/>
        <rFont val="Times New Roman"/>
        <family val="1"/>
        <charset val="204"/>
      </rPr>
      <t>органов брюшной полости</t>
    </r>
    <r>
      <rPr>
        <sz val="11"/>
        <rFont val="Times New Roman"/>
        <family val="1"/>
        <charset val="204"/>
      </rPr>
      <t xml:space="preserve"> с контрастным усилением                                                  (Омнипак 100 мл)</t>
    </r>
  </si>
  <si>
    <t>Конусовидная ампутация шейки матки по Штурмдорфу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</si>
  <si>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головного мозга+ лицевой череп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</si>
  <si>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</si>
  <si>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</si>
  <si>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color theme="1"/>
        <rFont val="Times New Roman"/>
        <family val="1"/>
        <charset val="204"/>
      </rPr>
      <t xml:space="preserve">Компьютерная томография </t>
    </r>
    <r>
      <rPr>
        <b/>
        <sz val="11"/>
        <color theme="1"/>
        <rFont val="Times New Roman"/>
        <family val="1"/>
        <charset val="204"/>
      </rPr>
      <t>органов грудной клетки+органов брюшной полости</t>
    </r>
    <r>
      <rPr>
        <sz val="11"/>
        <color theme="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</si>
  <si>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</si>
  <si>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полости+органов малого таза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</si>
  <si>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малого таза+костей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</si>
  <si>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</si>
  <si>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полости+отдела позвоночника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</si>
  <si>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</si>
  <si>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отдела позвоночника+костей и суставов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</si>
  <si>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</si>
  <si>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брюшной+органов малого таза 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</si>
  <si>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УЗИ почек+УЗИ мочевого пузыря + ТРУЗИ</t>
  </si>
  <si>
    <t>УЗИ почек+УЗИ мочевого пузыря с ООМ+ ТРУЗИ</t>
  </si>
  <si>
    <t>КОМПЛЕКСНЫЕ УСЛУГИ ПО УЛЬТРАЗВУКОВОЙ ДИАГНОСТИКЕ:</t>
  </si>
  <si>
    <t>Липофиллинг (1 анатомическая зона)</t>
  </si>
  <si>
    <t>Витамин D</t>
  </si>
  <si>
    <r>
      <t>Одноместная палата №405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</si>
  <si>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 406 2-й категории (телевизор, холодильник, санузел, душевая)</t>
  </si>
  <si>
    <r>
      <t>Одноместная палата №417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</si>
  <si>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№418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</si>
  <si>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 4 2-й категории (санузел, умывальник, телевизор, холодильник)</t>
  </si>
  <si>
    <t>Одноместная палата №5 2-й категории (санузел, умывальник, телевизор, холодильник)</t>
  </si>
  <si>
    <t>Одноместная палата № 6 2-й категории (санузел, умывальник, телевизор, холодильник)</t>
  </si>
  <si>
    <r>
      <t>Одноместная палата №501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</si>
  <si>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№502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</si>
  <si>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</si>
  <si>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№506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</si>
  <si>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№517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</si>
  <si>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Одноместная палата №11 1-й категории (телевизор, холодильник, санузел, душевая)</t>
  </si>
  <si>
    <t>Экономист                                              И.А.Слижикова</t>
  </si>
  <si>
    <t>4.1.2.1.</t>
  </si>
  <si>
    <t>Сцинциграфия статическая головного мозга (4 проекции) на эмиссионных томографах</t>
  </si>
  <si>
    <t>4.1.16.1.</t>
  </si>
  <si>
    <t>SPECT головного мозга на эмиссионных томографах набор Меби-миби</t>
  </si>
  <si>
    <t>Флебосцинциграфия</t>
  </si>
  <si>
    <r>
      <t>Одноместная палата №10 2-й категории  (</t>
    </r>
    <r>
      <rPr>
        <sz val="12"/>
        <color theme="1"/>
        <rFont val="Times New Roman"/>
        <family val="1"/>
        <charset val="204"/>
      </rPr>
      <t>телевизор,санузел, холодильник)</t>
    </r>
  </si>
  <si>
    <r>
      <t>Одноместная палата №518 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</si>
  <si>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t>Двухместная палата №10  (телевизор, холодильник, санузел, умывальник)</t>
  </si>
  <si>
    <t>Гистерэктомия тип 1 с придатками.</t>
  </si>
  <si>
    <t>Гистерэктомия тип 1 без придатков</t>
  </si>
  <si>
    <t xml:space="preserve">Гистерэктомия тип 1 без придатков. Резекция яичника со срочным гистологическим исследованием. </t>
  </si>
  <si>
    <t xml:space="preserve">Гистерэктомия тип 1 без придатков. Односторонняя аднексэктомия со срочным гистологическим исследованием придатков </t>
  </si>
  <si>
    <t>Гистерэктомия тип 1 без придатков. Двухсторонняя аднексэктомия со срочным гистологическим исследовавнием придатков.</t>
  </si>
  <si>
    <t>Лапаротомия. Резекция яичника со срочным гистологическим исследовавнием.</t>
  </si>
  <si>
    <t>Лапаротомия. Односторонняя аднексэктомия со срочным гистологическим исследовавнием придатков.</t>
  </si>
  <si>
    <t>Лапаротомия. Двухсторонняя аднексэктомия со срочным гистологическим исследовавнием придатков.</t>
  </si>
  <si>
    <t>Лапаротомия. Консервативная миомэктомия.</t>
  </si>
  <si>
    <t>Лапароскопия. Резекция яичника со срочным гистологическим исследованием.</t>
  </si>
  <si>
    <t>Лапароскопия. Односторонняя аднексэктомия со срочным гистологическим исследованием придатков.</t>
  </si>
  <si>
    <t>Лапароскопия. Двухсторонняя аднексэктомия со срочным гистологическим исследованием придатков.</t>
  </si>
  <si>
    <t>Видеоассистированная операция: лапароскопическая гистерэктомия с билатеральной сальпингоофорэктомией</t>
  </si>
  <si>
    <t>Видеоассистированная операция: лапароскопическая консервативная миомэктомия.</t>
  </si>
  <si>
    <t>Удаление доброкачественного новообразования кожи промежности и вульвы.</t>
  </si>
  <si>
    <t>Удаление доброкачественного новообразования кожи, кожи промежности,  вульвы и др. дополнительно к основной операции, за единицу</t>
  </si>
  <si>
    <t>Раздельное диагностическое выскабливание (РДВ) полости матки и цервикального канала</t>
  </si>
  <si>
    <t>Гистероскопия. Раздельное диагностическое выскабливание (РДВ) полости матки и цервикального канала</t>
  </si>
  <si>
    <t>Гистерорезектоскопия. Раздельное диагностическое выскабливание (РДВ) полости матки и цервикального канала</t>
  </si>
  <si>
    <t>Пункция брюшной полости через задний свод влагалища</t>
  </si>
  <si>
    <t xml:space="preserve"> Лечебная процедура (введение лечебных тампонов)</t>
  </si>
  <si>
    <t xml:space="preserve"> Удаление внутриматочного средства контрацепции</t>
  </si>
  <si>
    <t>Радикальная Вульвэктомия*</t>
  </si>
  <si>
    <t>Двухсторонняя бедренно-паховая лимфаденэктомия*</t>
  </si>
  <si>
    <t>Лапаротомия.Оментэктомия*</t>
  </si>
  <si>
    <t>Аднексэктомия*</t>
  </si>
  <si>
    <t>Аднексэктомия.Оментэктомия*</t>
  </si>
  <si>
    <t>Оментэктомия с аппендэктомией*</t>
  </si>
  <si>
    <t>Широкое иссечение опухоли вульвы *</t>
  </si>
  <si>
    <t>Гистерэктомия тип 1. Оментэктомия*</t>
  </si>
  <si>
    <t>Гистерэктомия тип 1 с тазовой перитонэктомией.Оментэктомия*</t>
  </si>
  <si>
    <t>Гистерэктомия тип 1. ТЛАЭ. Оментэктомия. Дренирование брюшной полости.*</t>
  </si>
  <si>
    <t>Гистерэктомия тип 3 (операция Вертгейма)*</t>
  </si>
  <si>
    <t>Лапароцентез*</t>
  </si>
  <si>
    <t>3. *-Тариф только для граждан с видом на жительство  согласно Порядка оказания медицинской помощи иностранным гражданам и лицам без гражданства на территории Республики Беларусь</t>
  </si>
  <si>
    <t>Подготовка к операции</t>
  </si>
  <si>
    <t>Мини абдоминопластика</t>
  </si>
  <si>
    <t>Классическая абдоминопластика</t>
  </si>
  <si>
    <t>Классическая абдоминопластика с устранением диастаза прямых мышц живота</t>
  </si>
  <si>
    <t>Удаление доброкачественного новообразования кожи, подкожной клетчатки хирургическим методом с пластикой местными тканями</t>
  </si>
  <si>
    <t>Увеличение молочной железы имплантатом (1 сторона)</t>
  </si>
  <si>
    <t>Увеличение молочной железы имплантатом c подтяжкой (1 сторона)</t>
  </si>
  <si>
    <t>Коррекция втянутых сосков молочных желез (1 сторона)</t>
  </si>
  <si>
    <t>Реэндопротезирование молочной железы имплантатом c подтяжкой (1 сторона)</t>
  </si>
  <si>
    <t>Реэндопротезирование молочной железы имплантатом (1 сторона)</t>
  </si>
  <si>
    <t>Восстановление соска (1 сторона)</t>
  </si>
  <si>
    <t>Удаление эндопротеза или экспандера молочной железы с пластикой местными тканями (1 сторона)</t>
  </si>
  <si>
    <t>Удаление ткани молочной железы с установкой эндопротеза или экспандера (1 сторона)</t>
  </si>
  <si>
    <t>Установка эндопротеза или экспандера (1 сторона)</t>
  </si>
  <si>
    <t>Забор жировой ткани -липосакция (1 анатомическая зона)</t>
  </si>
  <si>
    <t>Липомоделирование (1 анатомическая зона)</t>
  </si>
  <si>
    <t>Послеоперационное наблюдение пациента</t>
  </si>
  <si>
    <t>Послеоперационное лечение пациента</t>
  </si>
  <si>
    <t>В тарифе не учтена стоимость анестезии, стоимость лекарственных средств, изделий медицинского назначения и других расходных материалов, которые оплачиваются заказчиком дополнительно.</t>
  </si>
  <si>
    <t xml:space="preserve">Справочно: </t>
  </si>
  <si>
    <t>услуга</t>
  </si>
  <si>
    <r>
      <t xml:space="preserve">стоимость операции с подготовкой и послеоперационным наблюдением и лечением </t>
    </r>
    <r>
      <rPr>
        <b/>
        <sz val="11"/>
        <color theme="1"/>
        <rFont val="Times New Roman"/>
        <family val="1"/>
        <charset val="204"/>
      </rPr>
      <t>(2 стороны)</t>
    </r>
    <r>
      <rPr>
        <sz val="11"/>
        <color theme="1"/>
        <rFont val="Times New Roman"/>
        <family val="1"/>
        <charset val="204"/>
      </rPr>
      <t>, руб.</t>
    </r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</si>
  <si>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</si>
  <si>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</si>
  <si>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</si>
  <si>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</si>
  <si>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</si>
  <si>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</si>
  <si>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</si>
  <si>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</si>
  <si>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</si>
  <si>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</si>
  <si>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</si>
  <si>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</si>
  <si>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</si>
  <si>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</si>
  <si>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</si>
  <si>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</si>
  <si>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</si>
  <si>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</si>
  <si>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</si>
  <si>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</si>
  <si>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</si>
  <si>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</si>
  <si>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</si>
  <si>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</si>
  <si>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</si>
  <si>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5.26</t>
  </si>
  <si>
    <t>5.27</t>
  </si>
  <si>
    <t>5.28</t>
  </si>
  <si>
    <t>5.29</t>
  </si>
  <si>
    <t>5.30</t>
  </si>
  <si>
    <t>5.31</t>
  </si>
  <si>
    <t>5.32</t>
  </si>
  <si>
    <t>5.33</t>
  </si>
  <si>
    <t>5.34</t>
  </si>
  <si>
    <t>5.35</t>
  </si>
  <si>
    <t>5.36</t>
  </si>
  <si>
    <t>5.37</t>
  </si>
  <si>
    <t>5.38</t>
  </si>
  <si>
    <t>5.39</t>
  </si>
  <si>
    <t>5.40</t>
  </si>
  <si>
    <t>5.41</t>
  </si>
  <si>
    <t>5.42</t>
  </si>
  <si>
    <t>5.43</t>
  </si>
  <si>
    <t>5.44</t>
  </si>
  <si>
    <t>1.38.</t>
  </si>
  <si>
    <t>МРТ гипофиза</t>
  </si>
  <si>
    <t>1.39.</t>
  </si>
  <si>
    <t>МРТ задней черепной ямки</t>
  </si>
  <si>
    <t>1.40.</t>
  </si>
  <si>
    <t>1.41.</t>
  </si>
  <si>
    <t>Протокол "Димиленизация"</t>
  </si>
  <si>
    <t>МРТ 3 D реконструкция</t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</si>
  <si>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грудной клетки+органов брюшной полости с контрастным усилением 100 мл. 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</si>
  <si>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 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</si>
  <si>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>Компьютерная томография</t>
    </r>
    <r>
      <rPr>
        <b/>
        <sz val="11"/>
        <rFont val="Times New Roman"/>
        <family val="1"/>
        <charset val="204"/>
      </rPr>
      <t xml:space="preserve"> органов брюшной полости с контрастным усилением 100 мл.+отдела позвоночника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</si>
  <si>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>органов грудной клетки+органов брюшной полости с контрастным усилением 100 мл.+органов малого таза</t>
    </r>
    <r>
      <rPr>
        <sz val="11"/>
        <rFont val="Times New Roman"/>
        <family val="1"/>
        <charset val="204"/>
      </rPr>
      <t xml:space="preserve"> с применением специальных методовобработки изображений
MPR, MIP, MinIP, SSD, криволинейной реконструкции</t>
    </r>
  </si>
  <si>
    <t>определение калия, натрия и хлора посредством автоматических анализаторов для ВS 300</t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</si>
  <si>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</si>
  <si>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</si>
  <si>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головного мозга</t>
    </r>
    <r>
      <rPr>
        <sz val="14"/>
        <rFont val="Times New Roman"/>
        <family val="1"/>
        <charset val="204"/>
      </rPr>
      <t xml:space="preserve"> с личным контрастом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</si>
  <si>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</si>
  <si>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лицевого черепа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</si>
  <si>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без контрастного усиления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</si>
  <si>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контрастным усилением</t>
    </r>
  </si>
  <si>
    <r>
      <rPr>
        <b/>
        <sz val="14"/>
        <rFont val="Times New Roman"/>
        <family val="1"/>
        <charset val="204"/>
      </rPr>
      <t>шеи</t>
    </r>
    <r>
      <rPr>
        <sz val="14"/>
        <rFont val="Times New Roman"/>
        <family val="1"/>
        <charset val="204"/>
      </rPr>
      <t xml:space="preserve"> с личным контрастом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</si>
  <si>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</si>
  <si>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</si>
  <si>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отдела позвоночника и спинного мозга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</si>
  <si>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отдела позвоночника и спинного мозга с магнитно-резонансной миелографией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</si>
  <si>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</si>
  <si>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брюшной полости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</si>
  <si>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брюшной полости </t>
    </r>
    <r>
      <rPr>
        <sz val="14"/>
        <rFont val="Times New Roman"/>
        <family val="1"/>
        <charset val="204"/>
      </rPr>
      <t>с личным контрастом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</si>
  <si>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</si>
  <si>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контрастным усилением</t>
    </r>
  </si>
  <si>
    <r>
      <t xml:space="preserve">забрюшинного пространства </t>
    </r>
    <r>
      <rPr>
        <sz val="14"/>
        <rFont val="Times New Roman"/>
        <family val="1"/>
        <charset val="204"/>
      </rPr>
      <t>с личным контрастом</t>
    </r>
  </si>
  <si>
    <r>
      <t xml:space="preserve">малого таза </t>
    </r>
    <r>
      <rPr>
        <sz val="14"/>
        <rFont val="Times New Roman"/>
        <family val="1"/>
        <charset val="204"/>
      </rPr>
      <t>без контрастного усиления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</si>
  <si>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</si>
  <si>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малого таза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</si>
  <si>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</si>
  <si>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</si>
  <si>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сустава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</si>
  <si>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</si>
  <si>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конечности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</si>
  <si>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без контрастного усиления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</si>
  <si>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</si>
  <si>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мягких тканей </t>
    </r>
    <r>
      <rPr>
        <sz val="14"/>
        <color theme="1"/>
        <rFont val="Times New Roman"/>
        <family val="1"/>
        <charset val="204"/>
      </rPr>
      <t>с личным контрастом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</si>
  <si>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контрастным усилением</t>
    </r>
  </si>
  <si>
    <r>
      <t xml:space="preserve">магнитно-резонансная ангиография </t>
    </r>
    <r>
      <rPr>
        <sz val="14"/>
        <color theme="1"/>
        <rFont val="Times New Roman"/>
        <family val="1"/>
        <charset val="204"/>
      </rPr>
      <t>с личным контрастом</t>
    </r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</si>
  <si>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</si>
  <si>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</si>
  <si>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</si>
  <si>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</si>
  <si>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</si>
  <si>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</si>
  <si>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</si>
  <si>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</si>
  <si>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</si>
  <si>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</si>
  <si>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</si>
  <si>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</si>
  <si>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</si>
  <si>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</si>
  <si>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</si>
  <si>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</si>
  <si>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</si>
  <si>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</si>
  <si>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</si>
  <si>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>6.19</t>
  </si>
  <si>
    <t>7</t>
  </si>
  <si>
    <t>8.8</t>
  </si>
  <si>
    <t>8.9</t>
  </si>
  <si>
    <t>8.10</t>
  </si>
  <si>
    <t>самостоятельная рентгеноскопия и рентгенография пищевода с омнипак 350 мг/50 мл</t>
  </si>
  <si>
    <r>
      <rPr>
        <sz val="11"/>
        <rFont val="Times New Roman"/>
        <family val="1"/>
        <charset val="204"/>
      </rPr>
      <t xml:space="preserve">Компьютерная томография </t>
    </r>
    <r>
      <rPr>
        <b/>
        <sz val="11"/>
        <rFont val="Times New Roman"/>
        <family val="1"/>
        <charset val="204"/>
      </rPr>
      <t xml:space="preserve">лицевого черепа+шея  с контрастным усилением </t>
    </r>
    <r>
      <rPr>
        <sz val="11"/>
        <rFont val="Times New Roman"/>
        <family val="1"/>
        <charset val="204"/>
      </rPr>
      <t>с применением специальных методовобработки изображений
MPR, MIP, MinIP, SSD, криволинейной реконструкции</t>
    </r>
  </si>
  <si>
    <t>Компьютерная томография лицевого черепа, шеи, (органов грудной клетки+органов брюшной полости рганов и малого таза с контрастным усилением) с применением специальных методовобработки изображенийMPR, MIP, MinIP, SSD, криволинейной реконструкции</t>
  </si>
  <si>
    <t>Компьютерная томография лицевого черепа, шеи, органов грудной клетки+органов брюшной полости рганов и малого таза с контрастным усилением  100 мл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</si>
  <si>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 органов брюшной полости рганов, малого таза  с применением специальных методовобработки изображений
MPR, MIP, MinIP, SSD, криволинейной реконструкции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</si>
  <si>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200 мл с применением специальных методовобработки изображений
MPR, MIP, MinIP, SSD, криволинейной реконструкции</t>
  </si>
  <si>
    <t>1.42.</t>
  </si>
  <si>
    <t>Заочная консультация предоставленных сканов МРТ с оформлением протокола</t>
  </si>
  <si>
    <t>на цветных цифровых ультрfзвуковых апgаратах с наличием сложного программного обеспечения (количество цифровых каналов более 512)</t>
  </si>
  <si>
    <t xml:space="preserve"> Компрессионная эластография</t>
  </si>
  <si>
    <t>УЗИ молочных желез с лимфатическими узлами регионального лимфооттока (3 зоны) и окружающих мягких тканей без эластографии</t>
  </si>
  <si>
    <t>УЗИ молочных желез с лимфатическими узлами регионального лимфооттока (3 зоны) и окружающих мягких тканей с эластографией</t>
  </si>
  <si>
    <t>УЗИ органов брюшной полости и забрюшинного пространства, подвздошных лимфоузлов без эластографии печени</t>
  </si>
  <si>
    <t>УЗИ органов брюшной полости и забрюшинного пространства, подвздошных лимфоузлов с эластографией печени</t>
  </si>
  <si>
    <t>УЗИ щитовидной железы с региональными лимфоузлами  и окружающими мягкими тканями</t>
  </si>
  <si>
    <t>Комплексная программа УЗИ №1 :ТВУЗИ+УЗИ щитовидной железы с региональными лимфоузлами  и окружающими мягкими тканями+УЗИ паховых лимфоузлов</t>
  </si>
  <si>
    <t>Комплексная программа УЗИ №2: ТВУЗИ+УЗИ щитовидной железы с региональными лимфоузлами  и окружающими мягкими тканями+УЗИ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</si>
  <si>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№3:ТВУЗИ+УЗИ молочных желез с лимфатическими узлами регионального лимфооттока (3 зоны) и окружающих мягких тканей без эластографии</t>
  </si>
  <si>
    <t>Комплексная программа УЗИ №4:УЗИ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</si>
  <si>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Комплексная программа УЗИ №5:УЗИ органов брюшной полости и забрюшинного пространства, подвздошных лимфоузлов без эластографии печени+УЗИ мочевого пузыря+ТРУЗИ</t>
  </si>
  <si>
    <t>Комплексная программа УЗИ №6: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тканями+ТВУЗИ</t>
  </si>
  <si>
    <t>Комплексная программа УЗИ №7: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эластографии+ТВУЗИ</t>
  </si>
  <si>
    <t>Комплексная программа УЗИ №8: УЗИ органов брюшной полости и забрюшинного пространства, подвздошных лимфоузлов без эластографии печени+УЗИ молочных желез с лимфатическими узлами регионального лимфооттока (3 зоны) и окружающих мягких тканей без эластографии+УЗИ щитовидной железы с региональными лимфоузлами  и окружающими мягкими тканями</t>
  </si>
  <si>
    <t>КОМПЛЕКСНЫЕ ИССЛЕДОВАНИЯ на рентгеновских компьютерных томографах со спиральной многосрезной технологией сканирования (64 среза)</t>
  </si>
  <si>
    <t>на рентгеновских компьютерных томографах со спиральной многосрезной  технологией сканирования 64 среза</t>
  </si>
  <si>
    <t xml:space="preserve">Специальные методы обработки изображений </t>
  </si>
  <si>
    <r>
      <rPr>
        <b/>
        <sz val="11"/>
        <rFont val="Times New Roman"/>
        <family val="1"/>
        <charset val="204"/>
      </rPr>
      <t>Рентгеновская компьютерная томография</t>
    </r>
    <r>
      <rPr>
        <b/>
        <i/>
        <sz val="11"/>
        <rFont val="Times New Roman"/>
        <family val="1"/>
        <charset val="204"/>
      </rPr>
      <t xml:space="preserve"> (каждое исследование сопровождается дополнительно оплачиваемой услугой MPR (мультипланарная реконструкция), MIP (проекция максимальной интенсивности), MinIP (проекция минимальной интенсивности, SSD (криволинейная реконструкция)</t>
    </r>
    <r>
      <rPr>
        <i/>
        <sz val="11"/>
        <rFont val="Times New Roman"/>
        <family val="1"/>
        <charset val="204"/>
      </rPr>
      <t>*</t>
    </r>
  </si>
  <si>
    <r>
      <t>Одноместная палата №301 2-й категории 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</si>
  <si>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№302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</si>
  <si>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Одноместная палата №305 2-й категории (</t>
    </r>
    <r>
      <rPr>
        <sz val="12"/>
        <color theme="1"/>
        <rFont val="Times New Roman"/>
        <family val="1"/>
        <charset val="204"/>
      </rPr>
      <t>телевизор, холодильник, санузел, душевая)</t>
    </r>
  </si>
  <si>
    <r>
      <t>Двухместная палата №306 2-й категории (</t>
    </r>
    <r>
      <rPr>
        <sz val="12"/>
        <color theme="1"/>
        <rFont val="Times New Roman"/>
        <family val="1"/>
        <charset val="204"/>
      </rPr>
      <t>телевизор,санузел, душевая, холодильник)</t>
    </r>
  </si>
  <si>
    <t>Одноместная палата №203 2-й категории (телевизор, холодильник, санузел, душевая)</t>
  </si>
  <si>
    <t>Двухместная палата №204 2-й категории (телевизор, холодильник, санузел, душевая)</t>
  </si>
  <si>
    <t>Одноместная палата №213 2-й категории (телевизор, холодильник, санузел, душевая)</t>
  </si>
  <si>
    <t>Двухместная палата №214  2-й категории (телевизор, холодильник, санузел, душевая)</t>
  </si>
  <si>
    <t>Ферритин</t>
  </si>
  <si>
    <t>Подтяжка молочной железы (1 сторона)1 категоря сложности</t>
  </si>
  <si>
    <t>Подтяжка молочной железы (1 сторона)2 категория сложности</t>
  </si>
  <si>
    <t>Подтяжка молочной железы (1 сторона)3 категория сложности</t>
  </si>
  <si>
    <t>Подтяжка молочной железы с уменьшением размера (1 сторона)1 категория сложности</t>
  </si>
  <si>
    <t>Подтяжка молочной железы с уменьшением размера (1 сторона)2 категория сложности</t>
  </si>
  <si>
    <t>Подтяжка молочной железы с уменьшением размера (1 сторона)3категория сложности</t>
  </si>
  <si>
    <t>Увеличение молочной железы имплантатом c уменьшением объема ткани железы (1 сторона)</t>
  </si>
  <si>
    <t>Субтотальная резекция ткани молочной железы с установкой эндопротеза или экспандера (1 сторона)</t>
  </si>
  <si>
    <t>Коррекция послеоперационных рубцов ( за 1 см )</t>
  </si>
  <si>
    <t>Пребывание в стационаре (койко-день)</t>
  </si>
  <si>
    <t>Тариф с НДС, бел. руб.*</t>
  </si>
  <si>
    <t>Коррекция формы и размера ареолы молочных желез (1 сторона)</t>
  </si>
  <si>
    <t>3.5.</t>
  </si>
  <si>
    <t>3.6.</t>
  </si>
  <si>
    <t>Компьютерная томография лицевого черепа, шеи, органов грудной клетки,органов брюшной полости рганов, малого таза с контрастным усилением 150 мл. с применением специальных методовобработки изображений
MPR, MIP, MinIP, SSD, криволинейной реконструкции</t>
  </si>
  <si>
    <t>Исследование биопсийного материала на helicobacter pylori (1 кусочек)</t>
  </si>
  <si>
    <r>
      <rPr>
        <b/>
        <sz val="11"/>
        <rFont val="Times New Roman"/>
        <family val="1"/>
        <charset val="204"/>
      </rPr>
      <t>органов грудной клетки (легких и средостения)</t>
    </r>
    <r>
      <rPr>
        <sz val="11"/>
        <rFont val="Times New Roman"/>
        <family val="1"/>
        <charset val="204"/>
      </rPr>
      <t xml:space="preserve"> без контрастного усиления</t>
    </r>
  </si>
  <si>
    <r>
      <rPr>
        <b/>
        <sz val="11"/>
        <rFont val="Times New Roman"/>
        <family val="1"/>
        <charset val="204"/>
      </rPr>
      <t>органов грудной клетки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(легких и средостения) </t>
    </r>
    <r>
      <rPr>
        <sz val="11"/>
        <rFont val="Times New Roman"/>
        <family val="1"/>
        <charset val="204"/>
      </rPr>
      <t>с контрастным усилением</t>
    </r>
  </si>
  <si>
    <t>Программа ранней диагностики инсультов с контрастным усилением</t>
  </si>
  <si>
    <t>Салфетка одноразовая 210х140</t>
  </si>
  <si>
    <t>Салфетка одноразовая 210*140</t>
  </si>
  <si>
    <t>Железо сывороточное</t>
  </si>
  <si>
    <t>Гинекологические операции</t>
  </si>
  <si>
    <t>Контурирование на линейный ускоритель (1 час) CLINAC 2300</t>
  </si>
  <si>
    <t>Контурирование на линейный ускоритель (1 час) CLINAC IX</t>
  </si>
  <si>
    <t>Контурирование на линейный ускоритель Vitali Beam (1 час)</t>
  </si>
  <si>
    <t>Расчет плана лечения на линейный ускоритель " CLINAC 2300,  1 (час)</t>
  </si>
  <si>
    <t>Расчет плана лечения на линейный ускоритель CLINAC IX (1 час)</t>
  </si>
  <si>
    <t>Расчет плана лечения на линейный ускоритель Vitali Beam (1 час)</t>
  </si>
  <si>
    <t>Проведение лучевой терапии на аппарате ускоритель линейный  Vital Beam (1 сеанс)</t>
  </si>
  <si>
    <t>8.11</t>
  </si>
  <si>
    <t>8.12</t>
  </si>
  <si>
    <t>8.13</t>
  </si>
  <si>
    <t>8.14</t>
  </si>
  <si>
    <t>8.15</t>
  </si>
  <si>
    <t>Верификация положения пациента (точности укладки) на лечебном столе линейного ускорителя Vitali Beam</t>
  </si>
  <si>
    <t>8.16</t>
  </si>
  <si>
    <t>экскреторная урография (Омнипак) 300мг/50мл</t>
  </si>
  <si>
    <t>С-реактивный белок</t>
  </si>
  <si>
    <t>9</t>
  </si>
  <si>
    <t>10</t>
  </si>
  <si>
    <t>11</t>
  </si>
  <si>
    <t>12</t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</si>
  <si>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 xml:space="preserve">2-й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</si>
  <si>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>2-й квалификационной категории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</si>
  <si>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</si>
  <si>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</si>
  <si>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</si>
  <si>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2-й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</si>
  <si>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Первичный прием врача-психотерапевта </t>
    </r>
    <r>
      <rPr>
        <b/>
        <sz val="11"/>
        <rFont val="Times New Roman"/>
        <family val="1"/>
        <charset val="204"/>
      </rPr>
      <t>1-й квалификационной категории</t>
    </r>
    <r>
      <rPr>
        <sz val="11"/>
        <rFont val="Times New Roman"/>
        <family val="1"/>
        <charset val="204"/>
      </rPr>
      <t xml:space="preserve"> (взрослый)</t>
    </r>
  </si>
  <si>
    <r>
      <t xml:space="preserve">Повторный прием врача-психотерапевта </t>
    </r>
    <r>
      <rPr>
        <b/>
        <sz val="11"/>
        <rFont val="Times New Roman"/>
        <family val="1"/>
        <charset val="204"/>
      </rPr>
      <t xml:space="preserve">1-й квалификационной категории </t>
    </r>
    <r>
      <rPr>
        <sz val="11"/>
        <rFont val="Times New Roman"/>
        <family val="1"/>
        <charset val="204"/>
      </rPr>
      <t>(взрослый)</t>
    </r>
  </si>
  <si>
    <r>
      <t>Сеанс комплексной индивидуальной терапии невротических, психосоматических и поведенческих расстройств 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</si>
  <si>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комплексной индивидуальной терапии невротических, психосоматических и поведенческих расстройств с сочетанным применением психотерапии и других методик:аппаратные психотехнологии, музыкотерапия, ароматерапия и другие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</si>
  <si>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коллективно-групповой психотерапии невротических, поведенческих и психосоматических расстройств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</si>
  <si>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>Сеанс семейной психотерапии (</t>
    </r>
    <r>
      <rPr>
        <b/>
        <sz val="11"/>
        <rFont val="Times New Roman"/>
        <family val="1"/>
        <charset val="204"/>
      </rPr>
      <t>Врач-психотерапевт 1-й квалификационной категории</t>
    </r>
    <r>
      <rPr>
        <sz val="11"/>
        <rFont val="Times New Roman"/>
        <family val="1"/>
        <charset val="204"/>
      </rPr>
      <t>)</t>
    </r>
  </si>
  <si>
    <r>
      <t xml:space="preserve">стоимость операции с подготовкой и послеоперационным наблюдением и лечением </t>
    </r>
    <r>
      <rPr>
        <b/>
        <sz val="11"/>
        <rFont val="Times New Roman"/>
        <family val="1"/>
        <charset val="204"/>
      </rPr>
      <t>(1 сторона)</t>
    </r>
    <r>
      <rPr>
        <sz val="11"/>
        <color theme="1"/>
        <rFont val="Times New Roman"/>
        <family val="1"/>
        <charset val="204"/>
      </rPr>
      <t>, бел.руб.</t>
    </r>
  </si>
  <si>
    <t>Стоимость за медикаменты и материалы*, бел.руб.</t>
  </si>
  <si>
    <t>Тариф без НДС, бел.руб.</t>
  </si>
  <si>
    <t>* Тариф увеличивается на стоимость расходных материалов по факту оказания услуги</t>
  </si>
  <si>
    <t>"_31_декабря____2024 г.</t>
  </si>
  <si>
    <r>
      <t xml:space="preserve"> по взрослой психотерапии для граждан Республики Беларусь, застрахованных граждан Республики Беларусь, граждан с видом на жительство в Республике Беларусь</t>
    </r>
    <r>
      <rPr>
        <b/>
        <sz val="12"/>
        <color theme="1"/>
        <rFont val="Times New Roman"/>
        <family val="1"/>
        <charset val="204"/>
      </rPr>
      <t xml:space="preserve"> на 01.01.2025</t>
    </r>
  </si>
  <si>
    <t>Консультация врача-онколога-хирурга 2-й квалификационной категории</t>
  </si>
  <si>
    <t xml:space="preserve">Консультация врача-онколога-хирурга 1-й квалификационной категории </t>
  </si>
  <si>
    <t>Консультация врача-торакального хирурга  высшей квалификационной категории</t>
  </si>
  <si>
    <t>Консультация врача-оториноларинголога   2-й квалификационной категории</t>
  </si>
  <si>
    <t xml:space="preserve">Консультация врача-онколога 2-й квалификационной категории </t>
  </si>
  <si>
    <t>Консультация врача-онколога 1-й квалификационной категории</t>
  </si>
  <si>
    <t>Консультация врача-радиационного-онколога 1-й квалификационной категории</t>
  </si>
  <si>
    <t>Консультация врача-радиационного-онколога высшей квалификационной категории</t>
  </si>
  <si>
    <t>Консультация врача-онколога-хирурга  высшей квалификационной категории</t>
  </si>
  <si>
    <t>Первичный прием:</t>
  </si>
  <si>
    <t>врача-онколога-хирурга  высшей квалификационной категории</t>
  </si>
  <si>
    <t>врача-онколога-хирурга 2-й квалификационной категории</t>
  </si>
  <si>
    <t xml:space="preserve">врача-онколога-хирурга 1-й квалификационной категории </t>
  </si>
  <si>
    <t xml:space="preserve"> врача-торакального хирурга  высшей квалификационной категории</t>
  </si>
  <si>
    <t xml:space="preserve"> врача-оториноларинголога   2-й квалификационной категории</t>
  </si>
  <si>
    <t xml:space="preserve"> врача-онколога 2-й квалификационной категории </t>
  </si>
  <si>
    <t>врача-онколога 1-й квалификационной категории</t>
  </si>
  <si>
    <t>врача-радиационного-онколога 1-й квалификационной категории</t>
  </si>
  <si>
    <t>врача-радиационного-онколога высшей квалификационной категории</t>
  </si>
  <si>
    <t>Повторный прием:</t>
  </si>
  <si>
    <t>2.4</t>
  </si>
  <si>
    <t>2.5</t>
  </si>
  <si>
    <t>2.6</t>
  </si>
  <si>
    <t>2.9</t>
  </si>
  <si>
    <t>2.10</t>
  </si>
  <si>
    <t>2.12</t>
  </si>
  <si>
    <t>2.13</t>
  </si>
  <si>
    <t>Консультация врача-онколога-хирурга 1-й квалификационной категории (гинекологический профиль)</t>
  </si>
  <si>
    <t xml:space="preserve">врача-онколога-хирурга 1-й квалификационной категории (гинекологичечкий прием) </t>
  </si>
  <si>
    <t xml:space="preserve">Главный врач  УЗ "Могилевский областной </t>
  </si>
  <si>
    <r>
      <t xml:space="preserve"> по </t>
    </r>
    <r>
      <rPr>
        <b/>
        <sz val="11"/>
        <color theme="1"/>
        <rFont val="Times New Roman"/>
        <family val="1"/>
        <charset val="204"/>
      </rPr>
      <t>приемам врачей-специалистов для граждан Республики Беларусь, застрахованных граждан Республики Беларусь  на 01.04.2025г.</t>
    </r>
  </si>
  <si>
    <t>Консультация врача-анестезиолога-реаниматолога 2-й квалификационной категории</t>
  </si>
  <si>
    <t xml:space="preserve">Консультация врача-анестезиолога-реаниматолога 1-й квалификационной категории </t>
  </si>
  <si>
    <t>Консультация врача-анестезиолога-реаниматолога высшей квалификационной категории</t>
  </si>
  <si>
    <t>"31" марта 2025 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</si>
  <si>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Цитологическим исследованиям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01.04.2025г.</t>
    </r>
  </si>
  <si>
    <t>по морфологическим исследованиям для граждан Республики Беларусь, граждан с видом на жительство, застрахованных граждан на 01.04.2025г.</t>
  </si>
  <si>
    <r>
      <t xml:space="preserve"> по операциям и манипуляциям</t>
    </r>
    <r>
      <rPr>
        <b/>
        <sz val="14"/>
        <color theme="1"/>
        <rFont val="Times New Roman"/>
        <family val="1"/>
        <charset val="204"/>
      </rPr>
      <t xml:space="preserve"> для граждан Республики Беларусь, для граждан с видом на жительство в Республике Беларусь, застрахованных граждан Республики Беларусь  на 01.04.2025г.</t>
    </r>
  </si>
  <si>
    <t>"31"марта 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</si>
  <si>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Радионуклидной диагностике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для граждан Республики Беларусь, застрахованных граждан Республики Беларусь, граждан с видом на жительство в Республике Беларусь на 01.04.2025г.</t>
    </r>
  </si>
  <si>
    <t>"31"марта 2025г.</t>
  </si>
  <si>
    <r>
      <t xml:space="preserve"> по </t>
    </r>
    <r>
      <rPr>
        <b/>
        <sz val="12"/>
        <color theme="1"/>
        <rFont val="Times New Roman"/>
        <family val="1"/>
        <charset val="204"/>
      </rPr>
      <t>Рентгеновской компьютерной томографии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с 01.04.2025 года</t>
    </r>
  </si>
  <si>
    <r>
      <t xml:space="preserve">по </t>
    </r>
    <r>
      <rPr>
        <b/>
        <sz val="14"/>
        <color theme="1"/>
        <rFont val="Times New Roman"/>
        <family val="1"/>
        <charset val="204"/>
      </rPr>
      <t xml:space="preserve">Магнитно-резонасной томографии для граждан Республики Беларусь, застрахованных граждан Республики Беларусь, граждан с видом на жительство в Республике Беларусь на </t>
    </r>
    <r>
      <rPr>
        <b/>
        <sz val="14"/>
        <rFont val="Times New Roman"/>
        <family val="1"/>
        <charset val="204"/>
      </rPr>
      <t>01.04.2025г.</t>
    </r>
  </si>
  <si>
    <r>
      <t xml:space="preserve"> по </t>
    </r>
    <r>
      <rPr>
        <b/>
        <sz val="12"/>
        <color theme="1"/>
        <rFont val="Times New Roman"/>
        <family val="1"/>
        <charset val="204"/>
      </rPr>
      <t>Клинико-диагностическим исследованиям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01.04.2025г.</t>
    </r>
  </si>
  <si>
    <r>
      <t xml:space="preserve"> по у</t>
    </r>
    <r>
      <rPr>
        <b/>
        <sz val="12"/>
        <color theme="1"/>
        <rFont val="Times New Roman"/>
        <family val="1"/>
        <charset val="204"/>
      </rPr>
      <t>льтразвуковой и функциональной диагностике,</t>
    </r>
    <r>
      <rPr>
        <sz val="12"/>
        <color theme="1"/>
        <rFont val="Times New Roman"/>
        <family val="1"/>
        <charset val="204"/>
      </rPr>
      <t xml:space="preserve"> осуществляемой при отсутствии медицинских показаний </t>
    </r>
    <r>
      <rPr>
        <b/>
        <sz val="12"/>
        <color theme="1"/>
        <rFont val="Times New Roman"/>
        <family val="1"/>
        <charset val="204"/>
      </rPr>
      <t xml:space="preserve"> для граждан Республики Беларусь, застрахованных граждан Республики Беларусь, граждан с видом на жительство в Республике Беларусь на 01.04.2025г. </t>
    </r>
  </si>
  <si>
    <r>
      <t xml:space="preserve"> по </t>
    </r>
    <r>
      <rPr>
        <b/>
        <sz val="11"/>
        <color theme="1"/>
        <rFont val="Times New Roman"/>
        <family val="1"/>
        <charset val="204"/>
      </rPr>
      <t>Эндоскопической диагностике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на 01.04.2025г.</t>
    </r>
  </si>
  <si>
    <t>"_31_"____марта___2025 г.</t>
  </si>
  <si>
    <r>
      <t xml:space="preserve"> по ритуальным услугам</t>
    </r>
    <r>
      <rPr>
        <b/>
        <sz val="14"/>
        <color theme="1"/>
        <rFont val="Times New Roman"/>
        <family val="1"/>
        <charset val="204"/>
      </rPr>
      <t xml:space="preserve"> 7-го ООПМП</t>
    </r>
    <r>
      <rPr>
        <sz val="14"/>
        <color theme="1"/>
        <rFont val="Times New Roman"/>
        <family val="1"/>
        <charset val="204"/>
      </rPr>
      <t xml:space="preserve"> введен в действие с 01.04.2025г.</t>
    </r>
  </si>
  <si>
    <t>. Цен на услуги УЗ "Могилевский областной онкологический диспансер" от 01 апреля  2025 г</t>
  </si>
  <si>
    <r>
      <t xml:space="preserve"> По</t>
    </r>
    <r>
      <rPr>
        <b/>
        <sz val="11"/>
        <color theme="1"/>
        <rFont val="Times New Roman"/>
        <family val="1"/>
        <charset val="204"/>
      </rPr>
      <t xml:space="preserve"> сервисным услугам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для граждан Республики Беларусь, граждан с видом на жительство, застрахованных граждан Республики Беларусь</t>
    </r>
    <r>
      <rPr>
        <sz val="11"/>
        <color theme="1"/>
        <rFont val="Times New Roman"/>
        <family val="1"/>
        <charset val="204"/>
      </rPr>
      <t xml:space="preserve"> введен в действие</t>
    </r>
    <r>
      <rPr>
        <sz val="11"/>
        <color rgb="FFFF0000"/>
        <rFont val="Times New Roman"/>
        <family val="1"/>
        <charset val="204"/>
      </rPr>
      <t xml:space="preserve"> с 01.04.2025 г.</t>
    </r>
  </si>
  <si>
    <t>"31" марта 2025г.</t>
  </si>
  <si>
    <t xml:space="preserve"> ритуальных услуг для граждан РБ, граждан с видом на жительство в РБ на  01.04.2025</t>
  </si>
  <si>
    <t>Реставрация полости рта</t>
  </si>
  <si>
    <t>Установка протеза конечности</t>
  </si>
  <si>
    <t>Фиксация губ</t>
  </si>
  <si>
    <t>Надевание парика</t>
  </si>
  <si>
    <t>Прием тела умершего (для хранения в холодильной камере)</t>
  </si>
  <si>
    <t>Снятие одежды с тела умершего (неподготовленного к погребению) до 90 кг</t>
  </si>
  <si>
    <t>Снятие одежды с тела умершего (неподготовленного к погребению) свыше 90 кг</t>
  </si>
  <si>
    <r>
      <t xml:space="preserve"> по</t>
    </r>
    <r>
      <rPr>
        <b/>
        <sz val="16"/>
        <color theme="1"/>
        <rFont val="Times New Roman"/>
        <family val="1"/>
        <charset val="204"/>
      </rPr>
      <t xml:space="preserve"> пластической хирургии (по желанию пациента) </t>
    </r>
    <r>
      <rPr>
        <sz val="16"/>
        <color theme="1"/>
        <rFont val="Times New Roman"/>
        <family val="1"/>
        <charset val="204"/>
      </rPr>
      <t>для граждан Республики Беларусь</t>
    </r>
    <r>
      <rPr>
        <b/>
        <sz val="16"/>
        <color theme="1"/>
        <rFont val="Times New Roman"/>
        <family val="1"/>
        <charset val="204"/>
      </rPr>
      <t xml:space="preserve">   на 01.04.2025г.</t>
    </r>
  </si>
  <si>
    <t>"_31_марта____2025 г.</t>
  </si>
  <si>
    <r>
      <t xml:space="preserve"> по </t>
    </r>
    <r>
      <rPr>
        <b/>
        <sz val="11"/>
        <color theme="1"/>
        <rFont val="Times New Roman"/>
        <family val="1"/>
        <charset val="204"/>
      </rPr>
      <t>Консультациям врачей-специалистов для граждан Республики Беларусь, застрахованных граждан Республики Беларусь  на 01.04.2025г.</t>
    </r>
  </si>
  <si>
    <t>31 марта 2025 г.</t>
  </si>
  <si>
    <t>"30"мая 2025 г.</t>
  </si>
  <si>
    <r>
      <t xml:space="preserve">по </t>
    </r>
    <r>
      <rPr>
        <b/>
        <sz val="12"/>
        <color theme="1"/>
        <rFont val="Times New Roman"/>
        <family val="1"/>
        <charset val="204"/>
      </rPr>
      <t xml:space="preserve">Лучевой диагностике 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для граждан Республики Беларусь, застрахованных граждан Республики Беларусь, граждан с видом на жительство в Республике Беларусь на 01.06.2025г.</t>
    </r>
  </si>
  <si>
    <t>Цифровая 2D маммография молочной железы и мягких тканей подмышечной области на рентгеновском аппарате экспертного класса «Маммоэксперт»</t>
  </si>
  <si>
    <t>Цифровая 3D маммография (томосинтез) молочной железы на рентгеновском аппарате экспертного класса «Маммоэксперт»</t>
  </si>
  <si>
    <t>Цифровая 2D маммография молочной железы и мягких тканей подмышечной области + цифровая 3D маммография (томосинтез) молочной железы на рентгеновском аппарате экспертного класса «Маммоэксперт»</t>
  </si>
  <si>
    <t>Цифровая 2D прицельная маммография молочной железы на рентгеновском аппарате экспертного класса «Маммоэксперт»</t>
  </si>
  <si>
    <t>Цифровая 2D прицельная маммография молочной железы с прямым увеличением рентгеновского изображения на рентгеновском аппарате экспертного класса «Маммоэксперт»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</si>
</sst>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7">
    <xf numFmtId="0" fontId="0" fillId="0" borderId="0" xfId="0"/>
    <xf numFmtId="0" fontId="4" fillId="0" borderId="1" xfId="2" applyFont="1" applyBorder="1" applyAlignment="1">
      <alignment horizontal="center" vertical="center" wrapText="1" shrinkToFit="1"/>
    </xf>
    <xf numFmtId="0" fontId="4" fillId="0" borderId="2" xfId="2" applyFont="1" applyBorder="1" applyAlignment="1">
      <alignment horizontal="center" wrapText="1" shrinkToFit="1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justify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vertical="justify"/>
    </xf>
    <xf numFmtId="0" fontId="4" fillId="0" borderId="1" xfId="0" applyFont="1" applyBorder="1" applyAlignment="1">
      <alignment horizontal="left" vertical="justify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 shrinkToFit="1"/>
    </xf>
    <xf numFmtId="49" fontId="4" fillId="0" borderId="1" xfId="0" applyNumberFormat="1" applyFont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justify" wrapText="1"/>
    </xf>
    <xf numFmtId="0" fontId="8" fillId="3" borderId="1" xfId="0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justify" wrapText="1"/>
    </xf>
    <xf numFmtId="0" fontId="6" fillId="3" borderId="1" xfId="0" applyFont="1" applyFill="1" applyBorder="1" applyAlignment="1" applyProtection="1">
      <alignment horizontal="left" vertical="center" wrapText="1"/>
    </xf>
    <xf numFmtId="49" fontId="8" fillId="3" borderId="1" xfId="0" applyNumberFormat="1" applyFont="1" applyFill="1" applyBorder="1" applyAlignment="1" applyProtection="1">
      <alignment horizontal="left" vertical="justify" wrapText="1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 shrinkToFit="1"/>
    </xf>
    <xf numFmtId="49" fontId="2" fillId="3" borderId="4" xfId="0" applyNumberFormat="1" applyFont="1" applyFill="1" applyBorder="1" applyAlignment="1" applyProtection="1">
      <alignment horizontal="left" vertical="justify" wrapText="1"/>
    </xf>
    <xf numFmtId="49" fontId="2" fillId="2" borderId="14" xfId="0" applyNumberFormat="1" applyFont="1" applyFill="1" applyBorder="1" applyAlignment="1" applyProtection="1">
      <alignment horizontal="left" vertical="justify" wrapText="1"/>
    </xf>
    <xf numFmtId="49" fontId="2" fillId="2" borderId="15" xfId="0" applyNumberFormat="1" applyFont="1" applyFill="1" applyBorder="1" applyAlignment="1" applyProtection="1">
      <alignment horizontal="left" vertical="justify" wrapText="1"/>
    </xf>
    <xf numFmtId="49" fontId="4" fillId="2" borderId="15" xfId="0" applyNumberFormat="1" applyFont="1" applyFill="1" applyBorder="1" applyAlignment="1">
      <alignment horizontal="left" vertical="center"/>
    </xf>
    <xf numFmtId="49" fontId="2" fillId="2" borderId="17" xfId="0" applyNumberFormat="1" applyFont="1" applyFill="1" applyBorder="1" applyAlignment="1" applyProtection="1">
      <alignment horizontal="left" vertical="justify" wrapText="1"/>
    </xf>
    <xf numFmtId="49" fontId="2" fillId="2" borderId="18" xfId="0" applyNumberFormat="1" applyFont="1" applyFill="1" applyBorder="1" applyAlignment="1" applyProtection="1">
      <alignment horizontal="left" vertical="justify"/>
    </xf>
    <xf numFmtId="49" fontId="2" fillId="2" borderId="15" xfId="0" applyNumberFormat="1" applyFont="1" applyFill="1" applyBorder="1" applyAlignment="1" applyProtection="1">
      <alignment horizontal="left" vertical="justify"/>
    </xf>
    <xf numFmtId="0" fontId="4" fillId="0" borderId="17" xfId="0" applyFont="1" applyBorder="1" applyAlignment="1">
      <alignment horizontal="left" vertical="justify" wrapText="1"/>
    </xf>
    <xf numFmtId="49" fontId="2" fillId="2" borderId="18" xfId="0" applyNumberFormat="1" applyFont="1" applyFill="1" applyBorder="1" applyAlignment="1" applyProtection="1">
      <alignment horizontal="left" vertical="justify" wrapText="1"/>
    </xf>
    <xf numFmtId="0" fontId="4" fillId="2" borderId="17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/>
    <xf numFmtId="0" fontId="4" fillId="3" borderId="1" xfId="2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vertical="top"/>
    </xf>
    <xf numFmtId="16" fontId="4" fillId="0" borderId="1" xfId="0" applyNumberFormat="1" applyFont="1" applyBorder="1" applyAlignment="1">
      <alignment vertical="top"/>
    </xf>
    <xf numFmtId="16" fontId="4" fillId="3" borderId="1" xfId="0" applyNumberFormat="1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0" borderId="2" xfId="2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 shrinkToFit="1"/>
    </xf>
    <xf numFmtId="0" fontId="12" fillId="0" borderId="0" xfId="1" applyFont="1" applyFill="1" applyBorder="1" applyAlignment="1" applyProtection="1">
      <alignment vertical="top" wrapText="1"/>
    </xf>
    <xf numFmtId="0" fontId="13" fillId="2" borderId="1" xfId="0" applyFont="1" applyFill="1" applyBorder="1" applyAlignment="1" applyProtection="1">
      <alignment wrapText="1"/>
    </xf>
    <xf numFmtId="0" fontId="12" fillId="2" borderId="0" xfId="0" applyFont="1" applyFill="1" applyBorder="1" applyAlignment="1" applyProtection="1">
      <alignment horizontal="left" wrapText="1"/>
    </xf>
    <xf numFmtId="1" fontId="4" fillId="0" borderId="1" xfId="2" applyNumberFormat="1" applyFont="1" applyBorder="1" applyAlignment="1">
      <alignment horizontal="center" vertical="center" wrapText="1" shrinkToFit="1"/>
    </xf>
    <xf numFmtId="0" fontId="18" fillId="2" borderId="0" xfId="1" applyFont="1" applyFill="1" applyBorder="1" applyAlignment="1" applyProtection="1">
      <alignment vertical="top" wrapText="1" shrinkToFit="1"/>
    </xf>
    <xf numFmtId="0" fontId="4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wrapText="1"/>
    </xf>
    <xf numFmtId="16" fontId="4" fillId="0" borderId="1" xfId="0" applyNumberFormat="1" applyFont="1" applyBorder="1" applyAlignment="1">
      <alignment horizontal="center" vertical="center"/>
    </xf>
    <xf numFmtId="0" fontId="15" fillId="2" borderId="0" xfId="1" applyFont="1" applyFill="1" applyBorder="1" applyAlignment="1" applyProtection="1">
      <alignment wrapText="1" shrinkToFit="1"/>
    </xf>
    <xf numFmtId="0" fontId="4" fillId="4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2" fillId="2" borderId="4" xfId="2" applyNumberFormat="1" applyFont="1" applyFill="1" applyBorder="1" applyAlignment="1" applyProtection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3" fontId="10" fillId="0" borderId="4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1" xfId="2" applyFont="1" applyBorder="1" applyAlignment="1">
      <alignment horizontal="center" vertical="center" wrapText="1" shrinkToFit="1"/>
    </xf>
    <xf numFmtId="0" fontId="10" fillId="0" borderId="2" xfId="2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wrapText="1" shrinkToFi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3" borderId="1" xfId="0" applyFont="1" applyFill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wrapText="1" shrinkToFit="1"/>
    </xf>
    <xf numFmtId="0" fontId="4" fillId="2" borderId="20" xfId="0" applyFont="1" applyFill="1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3" fontId="10" fillId="0" borderId="7" xfId="0" applyNumberFormat="1" applyFont="1" applyBorder="1" applyAlignment="1">
      <alignment horizontal="center"/>
    </xf>
    <xf numFmtId="0" fontId="4" fillId="3" borderId="2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2" applyFont="1" applyBorder="1" applyAlignment="1">
      <alignment horizontal="left" vertical="center" wrapText="1" shrinkToFit="1"/>
    </xf>
    <xf numFmtId="0" fontId="4" fillId="0" borderId="1" xfId="2" applyFont="1" applyBorder="1" applyAlignment="1">
      <alignment horizontal="left" vertical="center" wrapText="1" shrinkToFit="1"/>
    </xf>
    <xf numFmtId="0" fontId="12" fillId="2" borderId="1" xfId="0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3" borderId="1" xfId="1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 applyProtection="1">
      <alignment horizontal="left" vertical="center" wrapText="1"/>
    </xf>
    <xf numFmtId="0" fontId="14" fillId="2" borderId="1" xfId="1" applyFont="1" applyFill="1" applyBorder="1" applyAlignment="1" applyProtection="1">
      <alignment vertical="center" wrapText="1" shrinkToFit="1"/>
    </xf>
    <xf numFmtId="4" fontId="5" fillId="3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4" fillId="0" borderId="0" xfId="0" applyNumberFormat="1" applyFont="1"/>
    <xf numFmtId="4" fontId="4" fillId="3" borderId="1" xfId="0" applyNumberFormat="1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1" xfId="2" applyFont="1" applyBorder="1" applyAlignment="1">
      <alignment horizontal="center" vertical="top" wrapText="1" shrinkToFit="1"/>
    </xf>
    <xf numFmtId="0" fontId="10" fillId="0" borderId="2" xfId="2" applyFont="1" applyBorder="1" applyAlignment="1">
      <alignment horizontal="center" vertical="top" wrapText="1" shrinkToFit="1"/>
    </xf>
    <xf numFmtId="0" fontId="19" fillId="2" borderId="1" xfId="0" applyFont="1" applyFill="1" applyBorder="1" applyAlignment="1" applyProtection="1">
      <alignment horizontal="center" vertical="top" wrapText="1"/>
    </xf>
    <xf numFmtId="0" fontId="19" fillId="2" borderId="1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2" borderId="0" xfId="0" applyFont="1" applyFill="1" applyBorder="1" applyAlignment="1">
      <alignment horizontal="left" vertical="top" wrapText="1" shrinkToFit="1"/>
    </xf>
    <xf numFmtId="4" fontId="5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4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5" fillId="0" borderId="4" xfId="2" applyFont="1" applyBorder="1" applyAlignment="1">
      <alignment horizontal="center" vertical="center" wrapText="1" shrinkToFit="1"/>
    </xf>
    <xf numFmtId="14" fontId="4" fillId="0" borderId="1" xfId="0" applyNumberFormat="1" applyFont="1" applyFill="1" applyBorder="1" applyAlignment="1">
      <alignment vertical="top"/>
    </xf>
    <xf numFmtId="0" fontId="12" fillId="0" borderId="1" xfId="0" applyFont="1" applyFill="1" applyBorder="1" applyAlignment="1" applyProtection="1">
      <alignment horizontal="left" vertical="center" wrapText="1"/>
    </xf>
    <xf numFmtId="0" fontId="5" fillId="0" borderId="1" xfId="2" applyFont="1" applyBorder="1" applyAlignment="1">
      <alignment horizontal="center" vertical="center" wrapText="1" shrinkToFit="1"/>
    </xf>
    <xf numFmtId="0" fontId="5" fillId="0" borderId="2" xfId="2" applyFont="1" applyBorder="1" applyAlignment="1">
      <alignment horizontal="center" vertical="center" wrapText="1" shrinkToFit="1"/>
    </xf>
    <xf numFmtId="0" fontId="12" fillId="2" borderId="4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center" wrapText="1"/>
    </xf>
    <xf numFmtId="2" fontId="14" fillId="2" borderId="1" xfId="1" applyNumberFormat="1" applyFont="1" applyFill="1" applyBorder="1" applyAlignment="1" applyProtection="1">
      <alignment vertical="center" wrapText="1" shrinkToFit="1"/>
    </xf>
    <xf numFmtId="1" fontId="4" fillId="0" borderId="1" xfId="2" applyNumberFormat="1" applyFont="1" applyBorder="1" applyAlignment="1">
      <alignment horizontal="center" wrapText="1" shrinkToFit="1"/>
    </xf>
    <xf numFmtId="0" fontId="0" fillId="0" borderId="1" xfId="0" applyBorder="1" applyAlignment="1">
      <alignment horizontal="center"/>
    </xf>
    <xf numFmtId="4" fontId="1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vertical="center"/>
    </xf>
    <xf numFmtId="4" fontId="11" fillId="2" borderId="19" xfId="0" applyNumberFormat="1" applyFont="1" applyFill="1" applyBorder="1" applyAlignment="1">
      <alignment horizontal="center" vertical="center"/>
    </xf>
    <xf numFmtId="4" fontId="11" fillId="2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center"/>
    </xf>
    <xf numFmtId="0" fontId="13" fillId="0" borderId="1" xfId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" fontId="4" fillId="0" borderId="0" xfId="0" applyNumberFormat="1" applyFont="1"/>
    <xf numFmtId="0" fontId="4" fillId="0" borderId="1" xfId="0" applyFont="1" applyBorder="1" applyAlignment="1">
      <alignment vertical="center" wrapText="1"/>
    </xf>
    <xf numFmtId="0" fontId="4" fillId="2" borderId="0" xfId="0" applyFont="1" applyFill="1"/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 shrinkToFit="1"/>
    </xf>
    <xf numFmtId="0" fontId="4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 applyProtection="1">
      <alignment horizontal="left" vertical="justify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12" fillId="2" borderId="1" xfId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0" fontId="16" fillId="2" borderId="1" xfId="1" applyFont="1" applyFill="1" applyBorder="1" applyAlignment="1" applyProtection="1">
      <alignment vertical="center" wrapText="1"/>
    </xf>
    <xf numFmtId="14" fontId="4" fillId="2" borderId="1" xfId="0" applyNumberFormat="1" applyFont="1" applyFill="1" applyBorder="1" applyAlignment="1">
      <alignment vertical="top"/>
    </xf>
    <xf numFmtId="16" fontId="4" fillId="2" borderId="1" xfId="0" applyNumberFormat="1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4" fontId="11" fillId="2" borderId="1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0" xfId="0" applyFont="1" applyFill="1"/>
    <xf numFmtId="0" fontId="2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4" fillId="2" borderId="1" xfId="1" applyFont="1" applyFill="1" applyBorder="1" applyAlignment="1" applyProtection="1">
      <alignment horizontal="right" vertical="center" wrapText="1" shrinkToFit="1"/>
    </xf>
    <xf numFmtId="0" fontId="21" fillId="5" borderId="1" xfId="0" applyFont="1" applyFill="1" applyBorder="1" applyAlignment="1">
      <alignment vertical="center" wrapText="1"/>
    </xf>
    <xf numFmtId="0" fontId="15" fillId="2" borderId="1" xfId="1" applyFont="1" applyFill="1" applyBorder="1" applyAlignment="1" applyProtection="1">
      <alignment vertical="center" wrapText="1" shrinkToFit="1"/>
    </xf>
    <xf numFmtId="2" fontId="14" fillId="2" borderId="8" xfId="1" applyNumberFormat="1" applyFont="1" applyFill="1" applyBorder="1" applyAlignment="1" applyProtection="1">
      <alignment vertical="center" wrapText="1" shrinkToFit="1"/>
    </xf>
    <xf numFmtId="0" fontId="24" fillId="2" borderId="0" xfId="0" applyFont="1" applyFill="1"/>
    <xf numFmtId="0" fontId="10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4" fontId="10" fillId="0" borderId="1" xfId="0" applyNumberFormat="1" applyFont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9" fillId="2" borderId="1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49" fontId="7" fillId="0" borderId="1" xfId="2" applyNumberFormat="1" applyFont="1" applyFill="1" applyBorder="1" applyAlignment="1">
      <alignment horizontal="center" vertical="center" wrapText="1" shrinkToFit="1"/>
    </xf>
    <xf numFmtId="0" fontId="7" fillId="0" borderId="2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" fontId="17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/>
    </xf>
    <xf numFmtId="2" fontId="10" fillId="2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13" xfId="0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center"/>
    </xf>
    <xf numFmtId="0" fontId="2" fillId="2" borderId="5" xfId="2" applyFont="1" applyFill="1" applyBorder="1" applyAlignment="1" applyProtection="1">
      <alignment vertical="top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2" fillId="2" borderId="2" xfId="2" applyFont="1" applyFill="1" applyBorder="1" applyAlignment="1" applyProtection="1">
      <alignment vertical="top" wrapText="1"/>
    </xf>
    <xf numFmtId="3" fontId="4" fillId="2" borderId="0" xfId="0" applyNumberFormat="1" applyFont="1" applyFill="1" applyBorder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0" fontId="4" fillId="2" borderId="5" xfId="2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0" fontId="5" fillId="2" borderId="8" xfId="0" applyFont="1" applyFill="1" applyBorder="1" applyAlignment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 applyProtection="1">
      <alignment horizontal="left" vertical="center" wrapText="1" shrinkToFit="1"/>
    </xf>
    <xf numFmtId="16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49" fontId="2" fillId="2" borderId="14" xfId="0" applyNumberFormat="1" applyFont="1" applyFill="1" applyBorder="1" applyAlignment="1" applyProtection="1">
      <alignment horizontal="left" vertical="justify"/>
    </xf>
    <xf numFmtId="0" fontId="4" fillId="0" borderId="0" xfId="0" applyFont="1" applyAlignment="1">
      <alignment horizontal="right"/>
    </xf>
    <xf numFmtId="0" fontId="10" fillId="0" borderId="0" xfId="0" applyFont="1" applyAlignment="1"/>
    <xf numFmtId="0" fontId="7" fillId="0" borderId="0" xfId="0" applyFont="1"/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2" fillId="2" borderId="4" xfId="2" applyNumberFormat="1" applyFont="1" applyFill="1" applyBorder="1" applyAlignment="1" applyProtection="1">
      <alignment vertical="center" wrapText="1"/>
    </xf>
    <xf numFmtId="49" fontId="2" fillId="2" borderId="1" xfId="2" applyNumberFormat="1" applyFont="1" applyFill="1" applyBorder="1" applyAlignment="1" applyProtection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" fontId="4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12" fillId="0" borderId="1" xfId="1" applyFont="1" applyFill="1" applyBorder="1" applyAlignment="1" applyProtection="1">
      <alignment vertical="top" wrapText="1"/>
    </xf>
    <xf numFmtId="0" fontId="12" fillId="0" borderId="1" xfId="1" applyFont="1" applyFill="1" applyBorder="1" applyAlignment="1" applyProtection="1">
      <alignment horizontal="left" vertical="top" wrapText="1"/>
    </xf>
    <xf numFmtId="0" fontId="12" fillId="2" borderId="1" xfId="1" applyFont="1" applyFill="1" applyBorder="1" applyAlignment="1" applyProtection="1">
      <alignment vertical="top" wrapText="1"/>
    </xf>
    <xf numFmtId="0" fontId="12" fillId="2" borderId="1" xfId="0" applyFont="1" applyFill="1" applyBorder="1" applyAlignment="1" applyProtection="1">
      <alignment vertical="top" wrapText="1"/>
    </xf>
    <xf numFmtId="4" fontId="5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 wrapText="1" shrinkToFit="1"/>
    </xf>
    <xf numFmtId="4" fontId="6" fillId="2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/>
    </xf>
    <xf numFmtId="49" fontId="7" fillId="0" borderId="1" xfId="2" applyNumberFormat="1" applyFont="1" applyFill="1" applyBorder="1" applyAlignment="1">
      <alignment horizontal="center" wrapText="1" shrinkToFit="1"/>
    </xf>
    <xf numFmtId="0" fontId="7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22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2" fontId="4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 wrapText="1" shrinkToFit="1"/>
    </xf>
    <xf numFmtId="2" fontId="19" fillId="2" borderId="0" xfId="1" applyNumberFormat="1" applyFont="1" applyFill="1" applyBorder="1" applyAlignment="1" applyProtection="1">
      <alignment vertical="top" wrapText="1" shrinkToFit="1"/>
    </xf>
    <xf numFmtId="0" fontId="4" fillId="0" borderId="0" xfId="0" applyFont="1" applyAlignment="1">
      <alignment horizontal="right"/>
    </xf>
    <xf numFmtId="4" fontId="2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wrapText="1" shrinkToFit="1"/>
    </xf>
    <xf numFmtId="0" fontId="19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9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49" fontId="19" fillId="3" borderId="1" xfId="0" applyNumberFormat="1" applyFont="1" applyFill="1" applyBorder="1" applyAlignment="1" applyProtection="1">
      <alignment horizontal="left" vertical="justify" wrapText="1"/>
    </xf>
    <xf numFmtId="0" fontId="10" fillId="0" borderId="0" xfId="0" applyFont="1" applyFill="1" applyBorder="1" applyAlignment="1">
      <alignment horizontal="left" wrapText="1"/>
    </xf>
    <xf numFmtId="2" fontId="11" fillId="0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17" fontId="10" fillId="2" borderId="1" xfId="0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17" fontId="10" fillId="0" borderId="1" xfId="0" applyNumberFormat="1" applyFont="1" applyBorder="1" applyAlignment="1">
      <alignment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0" xfId="0" applyFont="1" applyFill="1" applyAlignment="1">
      <alignment horizontal="right"/>
    </xf>
    <xf numFmtId="49" fontId="10" fillId="0" borderId="1" xfId="2" applyNumberFormat="1" applyFont="1" applyFill="1" applyBorder="1" applyAlignment="1">
      <alignment horizontal="center" vertical="center" wrapText="1" shrinkToFit="1"/>
    </xf>
    <xf numFmtId="0" fontId="11" fillId="0" borderId="2" xfId="2" applyFont="1" applyFill="1" applyBorder="1" applyAlignment="1">
      <alignment horizontal="center" vertical="center" wrapText="1" shrinkToFit="1"/>
    </xf>
    <xf numFmtId="0" fontId="10" fillId="0" borderId="2" xfId="2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49" fontId="10" fillId="4" borderId="1" xfId="2" applyNumberFormat="1" applyFont="1" applyFill="1" applyBorder="1" applyAlignment="1">
      <alignment horizontal="center" vertical="center" wrapText="1" shrinkToFit="1"/>
    </xf>
    <xf numFmtId="0" fontId="10" fillId="4" borderId="0" xfId="0" applyFont="1" applyFill="1" applyAlignment="1">
      <alignment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4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 shrinkToFit="1"/>
    </xf>
    <xf numFmtId="2" fontId="11" fillId="0" borderId="1" xfId="0" applyNumberFormat="1" applyFont="1" applyFill="1" applyBorder="1" applyAlignment="1">
      <alignment horizontal="right" vertical="center"/>
    </xf>
    <xf numFmtId="2" fontId="11" fillId="0" borderId="1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9" fillId="0" borderId="1" xfId="0" applyFont="1" applyFill="1" applyBorder="1" applyAlignment="1" applyProtection="1">
      <alignment horizontal="left" vertical="top" wrapText="1"/>
    </xf>
    <xf numFmtId="4" fontId="11" fillId="2" borderId="2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vertical="center" wrapText="1"/>
    </xf>
    <xf numFmtId="3" fontId="10" fillId="2" borderId="0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Border="1" applyAlignment="1">
      <alignment horizontal="right" vertical="center"/>
    </xf>
    <xf numFmtId="4" fontId="11" fillId="2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 shrinkToFi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right"/>
    </xf>
    <xf numFmtId="0" fontId="6" fillId="2" borderId="4" xfId="0" applyFont="1" applyFill="1" applyBorder="1" applyAlignment="1" applyProtection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10" fillId="2" borderId="0" xfId="0" applyFont="1" applyFill="1" applyAlignment="1">
      <alignment horizontal="right"/>
    </xf>
    <xf numFmtId="2" fontId="11" fillId="0" borderId="8" xfId="0" applyNumberFormat="1" applyFont="1" applyBorder="1" applyAlignment="1">
      <alignment wrapText="1" shrinkToFit="1"/>
    </xf>
    <xf numFmtId="2" fontId="11" fillId="0" borderId="1" xfId="0" applyNumberFormat="1" applyFont="1" applyBorder="1" applyAlignment="1">
      <alignment vertical="center"/>
    </xf>
    <xf numFmtId="164" fontId="11" fillId="0" borderId="1" xfId="0" applyNumberFormat="1" applyFont="1" applyFill="1" applyBorder="1" applyAlignment="1">
      <alignment vertical="center" wrapText="1"/>
    </xf>
    <xf numFmtId="2" fontId="17" fillId="0" borderId="0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4" fontId="32" fillId="0" borderId="1" xfId="0" applyNumberFormat="1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0" fillId="0" borderId="1" xfId="1" applyFont="1" applyBorder="1" applyAlignment="1">
      <alignment horizontal="left" vertical="top" wrapText="1"/>
    </xf>
    <xf numFmtId="0" fontId="30" fillId="0" borderId="1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15" fillId="2" borderId="0" xfId="1" applyFont="1" applyFill="1" applyBorder="1" applyAlignment="1" applyProtection="1">
      <alignment vertical="center" wrapText="1" shrinkToFit="1"/>
    </xf>
    <xf numFmtId="0" fontId="14" fillId="2" borderId="0" xfId="1" applyFont="1" applyFill="1" applyBorder="1" applyAlignment="1" applyProtection="1">
      <alignment vertical="center" wrapText="1" shrinkToFit="1"/>
    </xf>
    <xf numFmtId="0" fontId="4" fillId="2" borderId="3" xfId="0" applyFont="1" applyFill="1" applyBorder="1" applyAlignment="1"/>
    <xf numFmtId="49" fontId="2" fillId="2" borderId="2" xfId="0" applyNumberFormat="1" applyFont="1" applyFill="1" applyBorder="1" applyAlignment="1" applyProtection="1">
      <alignment horizontal="left" vertical="justify" wrapText="1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wrapText="1"/>
    </xf>
    <xf numFmtId="0" fontId="5" fillId="2" borderId="12" xfId="0" applyFont="1" applyFill="1" applyBorder="1" applyAlignment="1">
      <alignment wrapText="1"/>
    </xf>
    <xf numFmtId="0" fontId="4" fillId="2" borderId="2" xfId="0" applyFont="1" applyFill="1" applyBorder="1" applyAlignment="1">
      <alignment vertical="top" wrapText="1"/>
    </xf>
    <xf numFmtId="14" fontId="4" fillId="2" borderId="2" xfId="0" applyNumberFormat="1" applyFont="1" applyFill="1" applyBorder="1" applyAlignment="1">
      <alignment vertical="top" wrapText="1"/>
    </xf>
    <xf numFmtId="4" fontId="4" fillId="2" borderId="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2" fontId="4" fillId="2" borderId="8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top" wrapText="1"/>
    </xf>
    <xf numFmtId="4" fontId="4" fillId="3" borderId="10" xfId="0" applyNumberFormat="1" applyFont="1" applyFill="1" applyBorder="1" applyAlignment="1">
      <alignment horizontal="center" vertical="center"/>
    </xf>
    <xf numFmtId="4" fontId="4" fillId="3" borderId="1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4" fillId="2" borderId="8" xfId="0" applyFont="1" applyFill="1" applyBorder="1" applyAlignment="1"/>
    <xf numFmtId="2" fontId="4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4" fontId="11" fillId="2" borderId="2" xfId="0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4" fontId="11" fillId="2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/>
    <xf numFmtId="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6" fillId="2" borderId="27" xfId="2" applyNumberFormat="1" applyFont="1" applyFill="1" applyBorder="1" applyAlignment="1" applyProtection="1">
      <alignment vertical="center" wrapText="1"/>
    </xf>
    <xf numFmtId="0" fontId="5" fillId="2" borderId="28" xfId="0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7" fillId="0" borderId="1" xfId="2" applyFont="1" applyFill="1" applyBorder="1" applyAlignment="1">
      <alignment horizontal="center" vertical="center" wrapText="1" shrinkToFi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14" fillId="2" borderId="13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vertical="center" wrapText="1"/>
    </xf>
    <xf numFmtId="2" fontId="14" fillId="2" borderId="1" xfId="0" applyNumberFormat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right" vertical="center" wrapText="1"/>
    </xf>
    <xf numFmtId="3" fontId="14" fillId="2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wrapText="1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0" fillId="2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49" fontId="4" fillId="0" borderId="1" xfId="2" applyNumberFormat="1" applyFont="1" applyBorder="1" applyAlignment="1">
      <alignment horizontal="center" vertical="center" wrapText="1" shrinkToFit="1"/>
    </xf>
    <xf numFmtId="49" fontId="4" fillId="0" borderId="0" xfId="2" applyNumberFormat="1" applyFont="1" applyBorder="1" applyAlignment="1">
      <alignment horizontal="center" vertical="center" wrapText="1" shrinkToFit="1"/>
    </xf>
    <xf numFmtId="0" fontId="4" fillId="0" borderId="0" xfId="2" quotePrefix="1" applyFont="1" applyBorder="1" applyAlignment="1">
      <alignment horizontal="left" wrapText="1" shrinkToFit="1"/>
    </xf>
    <xf numFmtId="0" fontId="4" fillId="0" borderId="1" xfId="2" quotePrefix="1" applyFont="1" applyBorder="1" applyAlignment="1">
      <alignment horizontal="left" vertical="center" wrapText="1" shrinkToFit="1"/>
    </xf>
    <xf numFmtId="0" fontId="19" fillId="2" borderId="2" xfId="0" applyFont="1" applyFill="1" applyBorder="1" applyAlignment="1" applyProtection="1">
      <alignment horizontal="center" vertical="top" wrapText="1"/>
    </xf>
    <xf numFmtId="4" fontId="10" fillId="0" borderId="3" xfId="0" applyNumberFormat="1" applyFont="1" applyFill="1" applyBorder="1" applyAlignment="1">
      <alignment horizontal="center"/>
    </xf>
    <xf numFmtId="0" fontId="19" fillId="0" borderId="2" xfId="0" applyFont="1" applyFill="1" applyBorder="1" applyAlignment="1" applyProtection="1">
      <alignment horizontal="center" vertical="top" wrapText="1"/>
    </xf>
    <xf numFmtId="0" fontId="10" fillId="0" borderId="3" xfId="0" applyFont="1" applyFill="1" applyBorder="1" applyAlignment="1">
      <alignment horizontal="left"/>
    </xf>
    <xf numFmtId="0" fontId="14" fillId="2" borderId="1" xfId="0" applyFont="1" applyFill="1" applyBorder="1" applyAlignment="1" applyProtection="1">
      <alignment horizontal="center" vertical="top" wrapText="1"/>
    </xf>
    <xf numFmtId="2" fontId="14" fillId="2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3" fontId="2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/>
    <xf numFmtId="0" fontId="4" fillId="0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0" fontId="6" fillId="2" borderId="5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/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/>
    <xf numFmtId="0" fontId="4" fillId="0" borderId="10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0" fontId="13" fillId="3" borderId="2" xfId="0" applyFont="1" applyFill="1" applyBorder="1" applyAlignment="1" applyProtection="1">
      <alignment horizontal="left" vertical="center" wrapText="1"/>
    </xf>
    <xf numFmtId="0" fontId="15" fillId="3" borderId="3" xfId="0" applyFont="1" applyFill="1" applyBorder="1" applyAlignment="1">
      <alignment vertical="center"/>
    </xf>
    <xf numFmtId="0" fontId="13" fillId="3" borderId="2" xfId="1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3" fillId="4" borderId="2" xfId="1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7" fillId="0" borderId="10" xfId="0" applyFont="1" applyBorder="1" applyAlignment="1">
      <alignment horizontal="center" wrapText="1"/>
    </xf>
    <xf numFmtId="0" fontId="17" fillId="3" borderId="1" xfId="2" applyFont="1" applyFill="1" applyBorder="1" applyAlignment="1">
      <alignment horizontal="left" vertical="top" wrapText="1" shrinkToFit="1"/>
    </xf>
    <xf numFmtId="0" fontId="7" fillId="3" borderId="1" xfId="0" applyFont="1" applyFill="1" applyBorder="1" applyAlignment="1"/>
    <xf numFmtId="0" fontId="0" fillId="0" borderId="1" xfId="0" applyBorder="1" applyAlignment="1"/>
    <xf numFmtId="0" fontId="17" fillId="4" borderId="2" xfId="2" applyFont="1" applyFill="1" applyBorder="1" applyAlignment="1">
      <alignment horizontal="left" vertical="center" wrapText="1" shrinkToFit="1"/>
    </xf>
    <xf numFmtId="0" fontId="7" fillId="4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13" fillId="3" borderId="1" xfId="1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3" fillId="4" borderId="3" xfId="1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>
      <alignment vertical="center"/>
    </xf>
    <xf numFmtId="0" fontId="13" fillId="0" borderId="2" xfId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3" fillId="3" borderId="2" xfId="1" applyFont="1" applyFill="1" applyBorder="1" applyAlignment="1" applyProtection="1">
      <alignment vertical="center"/>
    </xf>
    <xf numFmtId="0" fontId="0" fillId="0" borderId="8" xfId="0" applyBorder="1" applyAlignment="1">
      <alignment vertical="center"/>
    </xf>
    <xf numFmtId="0" fontId="10" fillId="2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top"/>
    </xf>
    <xf numFmtId="0" fontId="10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2" fillId="0" borderId="6" xfId="0" applyNumberFormat="1" applyFont="1" applyFill="1" applyBorder="1" applyAlignment="1" applyProtection="1">
      <alignment horizontal="left" vertical="justify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8" fillId="3" borderId="1" xfId="0" applyFont="1" applyFill="1" applyBorder="1" applyAlignment="1" applyProtection="1">
      <alignment horizontal="left" wrapText="1"/>
    </xf>
    <xf numFmtId="0" fontId="4" fillId="0" borderId="1" xfId="0" applyFont="1" applyBorder="1" applyAlignment="1"/>
    <xf numFmtId="0" fontId="6" fillId="3" borderId="4" xfId="0" applyFont="1" applyFill="1" applyBorder="1" applyAlignment="1" applyProtection="1">
      <alignment horizontal="left" wrapText="1"/>
    </xf>
    <xf numFmtId="0" fontId="4" fillId="0" borderId="4" xfId="0" applyFont="1" applyBorder="1" applyAlignment="1"/>
    <xf numFmtId="0" fontId="0" fillId="0" borderId="4" xfId="0" applyBorder="1" applyAlignment="1"/>
    <xf numFmtId="0" fontId="5" fillId="3" borderId="23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left"/>
    </xf>
    <xf numFmtId="0" fontId="6" fillId="3" borderId="26" xfId="0" applyFont="1" applyFill="1" applyBorder="1" applyAlignment="1" applyProtection="1">
      <alignment horizontal="left" vertical="top" wrapText="1"/>
    </xf>
    <xf numFmtId="0" fontId="0" fillId="0" borderId="24" xfId="0" applyBorder="1" applyAlignment="1"/>
    <xf numFmtId="0" fontId="10" fillId="0" borderId="0" xfId="0" applyFont="1" applyFill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top" wrapText="1"/>
    </xf>
    <xf numFmtId="0" fontId="10" fillId="0" borderId="3" xfId="0" applyFont="1" applyBorder="1" applyAlignment="1"/>
    <xf numFmtId="0" fontId="14" fillId="3" borderId="1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/>
    <xf numFmtId="0" fontId="5" fillId="2" borderId="2" xfId="2" applyFont="1" applyFill="1" applyBorder="1" applyAlignment="1">
      <alignment vertical="center"/>
    </xf>
    <xf numFmtId="0" fontId="0" fillId="2" borderId="8" xfId="0" applyFill="1" applyBorder="1" applyAlignment="1"/>
    <xf numFmtId="0" fontId="4" fillId="2" borderId="0" xfId="0" applyFont="1" applyFill="1" applyAlignment="1">
      <alignment horizontal="center" wrapText="1"/>
    </xf>
    <xf numFmtId="0" fontId="6" fillId="2" borderId="5" xfId="2" applyFont="1" applyFill="1" applyBorder="1" applyAlignment="1" applyProtection="1">
      <alignment wrapText="1"/>
    </xf>
    <xf numFmtId="0" fontId="5" fillId="2" borderId="6" xfId="0" applyFont="1" applyFill="1" applyBorder="1" applyAlignment="1"/>
    <xf numFmtId="0" fontId="0" fillId="2" borderId="9" xfId="0" applyFill="1" applyBorder="1" applyAlignment="1"/>
    <xf numFmtId="0" fontId="6" fillId="2" borderId="12" xfId="2" applyFont="1" applyFill="1" applyBorder="1" applyAlignment="1" applyProtection="1">
      <alignment wrapText="1"/>
    </xf>
    <xf numFmtId="0" fontId="5" fillId="2" borderId="10" xfId="0" applyFont="1" applyFill="1" applyBorder="1" applyAlignment="1"/>
    <xf numFmtId="0" fontId="0" fillId="2" borderId="11" xfId="0" applyFill="1" applyBorder="1" applyAlignment="1"/>
    <xf numFmtId="0" fontId="5" fillId="2" borderId="28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wrapText="1"/>
    </xf>
    <xf numFmtId="0" fontId="10" fillId="0" borderId="0" xfId="0" applyFont="1" applyFill="1" applyAlignment="1">
      <alignment vertical="center" wrapText="1"/>
    </xf>
    <xf numFmtId="0" fontId="23" fillId="0" borderId="0" xfId="0" applyFont="1" applyAlignment="1">
      <alignment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 wrapText="1" shrinkToFit="1"/>
    </xf>
    <xf numFmtId="0" fontId="23" fillId="4" borderId="3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vertical="center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28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 applyProtection="1">
      <alignment horizontal="center" vertical="center" wrapText="1"/>
    </xf>
    <xf numFmtId="0" fontId="19" fillId="4" borderId="8" xfId="0" applyFont="1" applyFill="1" applyBorder="1" applyAlignment="1" applyProtection="1">
      <alignment horizontal="center" vertical="center" wrapText="1"/>
    </xf>
    <xf numFmtId="1" fontId="11" fillId="4" borderId="2" xfId="0" applyNumberFormat="1" applyFont="1" applyFill="1" applyBorder="1" applyAlignment="1">
      <alignment horizontal="center" vertical="center" wrapText="1"/>
    </xf>
    <xf numFmtId="1" fontId="23" fillId="4" borderId="3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23" fillId="0" borderId="0" xfId="0" applyFont="1" applyAlignment="1"/>
    <xf numFmtId="0" fontId="10" fillId="2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2" fontId="17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33" fillId="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7" fillId="0" borderId="4" xfId="2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49" fontId="7" fillId="0" borderId="4" xfId="2" applyNumberFormat="1" applyFont="1" applyFill="1" applyBorder="1" applyAlignment="1">
      <alignment horizontal="center" wrapText="1" shrinkToFit="1"/>
    </xf>
    <xf numFmtId="0" fontId="0" fillId="0" borderId="7" xfId="0" applyBorder="1" applyAlignment="1">
      <alignment horizontal="center" wrapText="1" shrinkToFit="1"/>
    </xf>
    <xf numFmtId="0" fontId="31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4" borderId="2" xfId="1" applyFont="1" applyFill="1" applyBorder="1" applyAlignment="1" applyProtection="1">
      <alignment wrapText="1" shrinkToFit="1"/>
    </xf>
    <xf numFmtId="0" fontId="0" fillId="0" borderId="8" xfId="0" applyBorder="1" applyAlignment="1">
      <alignment wrapText="1" shrinkToFit="1"/>
    </xf>
    <xf numFmtId="0" fontId="0" fillId="0" borderId="10" xfId="0" applyBorder="1" applyAlignment="1">
      <alignment horizontal="center" wrapText="1"/>
    </xf>
    <xf numFmtId="0" fontId="20" fillId="4" borderId="1" xfId="1" applyFont="1" applyFill="1" applyBorder="1" applyAlignment="1" applyProtection="1">
      <alignment wrapText="1" shrinkToFit="1"/>
    </xf>
    <xf numFmtId="0" fontId="0" fillId="0" borderId="1" xfId="0" applyBorder="1" applyAlignment="1">
      <alignment wrapText="1" shrinkToFit="1"/>
    </xf>
    <xf numFmtId="0" fontId="22" fillId="4" borderId="2" xfId="0" applyFont="1" applyFill="1" applyBorder="1" applyAlignment="1">
      <alignment wrapText="1"/>
    </xf>
    <xf numFmtId="0" fontId="0" fillId="0" borderId="8" xfId="0" applyBorder="1" applyAlignment="1"/>
    <xf numFmtId="0" fontId="20" fillId="4" borderId="2" xfId="1" applyFont="1" applyFill="1" applyBorder="1" applyAlignment="1" applyProtection="1">
      <alignment vertical="center" wrapText="1" shrinkToFit="1"/>
    </xf>
    <xf numFmtId="0" fontId="0" fillId="0" borderId="8" xfId="0" applyBorder="1" applyAlignment="1">
      <alignment vertical="center" wrapText="1" shrinkToFi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14" fillId="2" borderId="2" xfId="0" applyFont="1" applyFill="1" applyBorder="1" applyAlignment="1" applyProtection="1">
      <alignment horizontal="center" vertical="top" wrapText="1"/>
    </xf>
    <xf numFmtId="0" fontId="14" fillId="2" borderId="3" xfId="0" applyFont="1" applyFill="1" applyBorder="1" applyAlignment="1" applyProtection="1">
      <alignment horizontal="center" vertical="top" wrapText="1"/>
    </xf>
    <xf numFmtId="0" fontId="14" fillId="2" borderId="8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vertical="top" wrapText="1"/>
    </xf>
    <xf numFmtId="0" fontId="14" fillId="2" borderId="29" xfId="0" applyFont="1" applyFill="1" applyBorder="1" applyAlignment="1" applyProtection="1">
      <alignment horizontal="center" vertical="top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2" xfId="2" applyFont="1" applyBorder="1" applyAlignment="1">
      <alignment horizontal="center" vertical="top" wrapText="1" shrinkToFit="1"/>
    </xf>
    <xf numFmtId="0" fontId="11" fillId="0" borderId="3" xfId="2" applyFont="1" applyBorder="1" applyAlignment="1">
      <alignment horizontal="center" vertical="top" wrapText="1" shrinkToFit="1"/>
    </xf>
    <xf numFmtId="0" fontId="11" fillId="0" borderId="8" xfId="2" applyFont="1" applyBorder="1" applyAlignment="1">
      <alignment horizontal="center" vertical="top" wrapText="1" shrinkToFit="1"/>
    </xf>
    <xf numFmtId="0" fontId="14" fillId="2" borderId="12" xfId="0" applyFont="1" applyFill="1" applyBorder="1" applyAlignment="1" applyProtection="1">
      <alignment horizontal="center" vertical="top" wrapText="1"/>
    </xf>
    <xf numFmtId="0" fontId="14" fillId="2" borderId="10" xfId="0" applyFont="1" applyFill="1" applyBorder="1" applyAlignment="1" applyProtection="1">
      <alignment horizontal="center" vertical="top" wrapText="1"/>
    </xf>
    <xf numFmtId="0" fontId="14" fillId="2" borderId="11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3" xfId="0" applyFont="1" applyFill="1" applyBorder="1" applyAlignment="1" applyProtection="1">
      <alignment horizontal="center" vertical="top" wrapText="1"/>
    </xf>
    <xf numFmtId="0" fontId="14" fillId="0" borderId="8" xfId="0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EE32B8"/>
      <color rgb="FF00FFFF"/>
      <color rgb="FF0000CC"/>
      <color rgb="FFFF0066"/>
      <color rgb="FF10B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5"/>
  <sheetViews>
    <sheetView view="pageBreakPreview" zoomScaleNormal="100" zoomScaleSheetLayoutView="100" workbookViewId="0">
      <selection activeCell="B3" sqref="B3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64"/>
      <c r="B1" s="464"/>
      <c r="C1" s="464"/>
      <c r="D1" s="462"/>
      <c r="E1" s="201" t="s">
        <v>0</v>
      </c>
    </row>
    <row r="2" spans="1:5" ht="17.25" customHeight="1" x14ac:dyDescent="0.25">
      <c r="A2" s="464"/>
      <c r="B2" s="464"/>
      <c r="C2" s="462"/>
      <c r="D2" s="462"/>
      <c r="E2" s="201" t="s">
        <v>1117</v>
      </c>
    </row>
    <row r="3" spans="1:5" ht="35.25" customHeight="1" x14ac:dyDescent="0.25">
      <c r="A3" s="464"/>
      <c r="B3" s="464"/>
      <c r="C3" s="464"/>
      <c r="D3" s="462"/>
      <c r="E3" s="201" t="s">
        <v>1</v>
      </c>
    </row>
    <row r="4" spans="1:5" ht="15.75" x14ac:dyDescent="0.25">
      <c r="A4" s="464"/>
      <c r="B4" s="464"/>
      <c r="C4" s="464"/>
      <c r="D4" s="462"/>
      <c r="E4" s="201" t="s">
        <v>570</v>
      </c>
    </row>
    <row r="5" spans="1:5" x14ac:dyDescent="0.25">
      <c r="A5" s="464"/>
      <c r="B5" s="464"/>
      <c r="C5" s="464"/>
      <c r="D5" s="462"/>
      <c r="E5" s="202" t="s">
        <v>1150</v>
      </c>
    </row>
    <row r="6" spans="1:5" x14ac:dyDescent="0.25">
      <c r="A6" s="464"/>
      <c r="B6" s="464"/>
      <c r="C6" s="464"/>
      <c r="D6" s="464"/>
      <c r="E6" s="464"/>
    </row>
    <row r="7" spans="1:5" x14ac:dyDescent="0.25">
      <c r="A7" s="483" t="s">
        <v>2</v>
      </c>
      <c r="B7" s="483"/>
      <c r="C7" s="483"/>
      <c r="D7" s="483"/>
      <c r="E7" s="483"/>
    </row>
    <row r="8" spans="1:5" ht="28.5" customHeight="1" x14ac:dyDescent="0.25">
      <c r="A8" s="484" t="s">
        <v>1149</v>
      </c>
      <c r="B8" s="484"/>
      <c r="C8" s="484"/>
      <c r="D8" s="484"/>
      <c r="E8" s="484"/>
    </row>
    <row r="10" spans="1:5" ht="77.25" customHeight="1" x14ac:dyDescent="0.25">
      <c r="A10" s="78" t="s">
        <v>5</v>
      </c>
      <c r="B10" s="79" t="s">
        <v>6</v>
      </c>
      <c r="C10" s="80" t="s">
        <v>408</v>
      </c>
      <c r="D10" s="80" t="s">
        <v>1084</v>
      </c>
      <c r="E10" s="80" t="s">
        <v>659</v>
      </c>
    </row>
    <row r="11" spans="1:5" x14ac:dyDescent="0.25">
      <c r="A11" s="1">
        <v>1</v>
      </c>
      <c r="B11" s="2">
        <v>2</v>
      </c>
      <c r="C11" s="75">
        <v>3</v>
      </c>
      <c r="D11" s="75">
        <v>4</v>
      </c>
      <c r="E11" s="75">
        <v>5</v>
      </c>
    </row>
    <row r="12" spans="1:5" ht="36" customHeight="1" x14ac:dyDescent="0.25">
      <c r="A12" s="1">
        <v>2</v>
      </c>
      <c r="B12" s="1" t="s">
        <v>1088</v>
      </c>
      <c r="C12" s="59">
        <v>1.1100000000000001</v>
      </c>
      <c r="D12" s="59">
        <v>37.92</v>
      </c>
      <c r="E12" s="59">
        <f t="shared" ref="E12:E24" si="0">C12+D12</f>
        <v>39.03</v>
      </c>
    </row>
    <row r="13" spans="1:5" ht="30" x14ac:dyDescent="0.25">
      <c r="A13" s="1">
        <v>3</v>
      </c>
      <c r="B13" s="1" t="s">
        <v>1089</v>
      </c>
      <c r="C13" s="59">
        <v>1.1100000000000001</v>
      </c>
      <c r="D13" s="59">
        <v>42.58</v>
      </c>
      <c r="E13" s="59">
        <f t="shared" si="0"/>
        <v>43.69</v>
      </c>
    </row>
    <row r="14" spans="1:5" ht="45" x14ac:dyDescent="0.25">
      <c r="A14" s="1">
        <v>4</v>
      </c>
      <c r="B14" s="1" t="s">
        <v>1115</v>
      </c>
      <c r="C14" s="59">
        <v>3.31</v>
      </c>
      <c r="D14" s="59">
        <v>42.58</v>
      </c>
      <c r="E14" s="59">
        <f t="shared" si="0"/>
        <v>45.89</v>
      </c>
    </row>
    <row r="15" spans="1:5" ht="30" x14ac:dyDescent="0.25">
      <c r="A15" s="1">
        <v>5</v>
      </c>
      <c r="B15" s="1" t="s">
        <v>1096</v>
      </c>
      <c r="C15" s="59">
        <v>1.1100000000000001</v>
      </c>
      <c r="D15" s="59">
        <v>47.07</v>
      </c>
      <c r="E15" s="59">
        <f t="shared" si="0"/>
        <v>48.18</v>
      </c>
    </row>
    <row r="16" spans="1:5" ht="30" x14ac:dyDescent="0.25">
      <c r="A16" s="1">
        <v>6</v>
      </c>
      <c r="B16" s="1" t="s">
        <v>1090</v>
      </c>
      <c r="C16" s="59">
        <v>1.1100000000000001</v>
      </c>
      <c r="D16" s="59">
        <v>46.66</v>
      </c>
      <c r="E16" s="59">
        <f t="shared" si="0"/>
        <v>47.769999999999996</v>
      </c>
    </row>
    <row r="17" spans="1:5" ht="30" x14ac:dyDescent="0.25">
      <c r="A17" s="1">
        <v>7</v>
      </c>
      <c r="B17" s="1" t="s">
        <v>1091</v>
      </c>
      <c r="C17" s="59">
        <v>1.1100000000000001</v>
      </c>
      <c r="D17" s="59">
        <v>37.15</v>
      </c>
      <c r="E17" s="59">
        <f t="shared" si="0"/>
        <v>38.26</v>
      </c>
    </row>
    <row r="18" spans="1:5" ht="30" x14ac:dyDescent="0.25">
      <c r="A18" s="1">
        <v>10</v>
      </c>
      <c r="B18" s="1" t="s">
        <v>1092</v>
      </c>
      <c r="C18" s="59">
        <v>1.1100000000000001</v>
      </c>
      <c r="D18" s="59">
        <v>37.380000000000003</v>
      </c>
      <c r="E18" s="59">
        <f t="shared" si="0"/>
        <v>38.49</v>
      </c>
    </row>
    <row r="19" spans="1:5" ht="30" x14ac:dyDescent="0.25">
      <c r="A19" s="1">
        <v>11</v>
      </c>
      <c r="B19" s="1" t="s">
        <v>1093</v>
      </c>
      <c r="C19" s="59">
        <v>1.1100000000000001</v>
      </c>
      <c r="D19" s="59">
        <v>37.9</v>
      </c>
      <c r="E19" s="59">
        <f t="shared" si="0"/>
        <v>39.01</v>
      </c>
    </row>
    <row r="20" spans="1:5" ht="30" x14ac:dyDescent="0.25">
      <c r="A20" s="1">
        <v>13</v>
      </c>
      <c r="B20" s="1" t="s">
        <v>1094</v>
      </c>
      <c r="C20" s="59">
        <v>1.1100000000000001</v>
      </c>
      <c r="D20" s="59">
        <v>43.19</v>
      </c>
      <c r="E20" s="59">
        <f t="shared" si="0"/>
        <v>44.3</v>
      </c>
    </row>
    <row r="21" spans="1:5" ht="30" x14ac:dyDescent="0.25">
      <c r="A21" s="1">
        <v>14</v>
      </c>
      <c r="B21" s="1" t="s">
        <v>1095</v>
      </c>
      <c r="C21" s="59">
        <v>1.1100000000000001</v>
      </c>
      <c r="D21" s="59">
        <v>45.77</v>
      </c>
      <c r="E21" s="59">
        <f t="shared" si="0"/>
        <v>46.88</v>
      </c>
    </row>
    <row r="22" spans="1:5" ht="30" x14ac:dyDescent="0.25">
      <c r="A22" s="1">
        <v>15</v>
      </c>
      <c r="B22" s="1" t="s">
        <v>1119</v>
      </c>
      <c r="C22" s="59">
        <v>1.1100000000000001</v>
      </c>
      <c r="D22" s="461">
        <v>30.81</v>
      </c>
      <c r="E22" s="59">
        <f t="shared" si="0"/>
        <v>31.919999999999998</v>
      </c>
    </row>
    <row r="23" spans="1:5" ht="30" x14ac:dyDescent="0.25">
      <c r="A23" s="1">
        <v>16</v>
      </c>
      <c r="B23" s="1" t="s">
        <v>1120</v>
      </c>
      <c r="C23" s="59">
        <v>1.1100000000000001</v>
      </c>
      <c r="D23" s="461">
        <v>33.479999999999997</v>
      </c>
      <c r="E23" s="59">
        <f t="shared" si="0"/>
        <v>34.589999999999996</v>
      </c>
    </row>
    <row r="24" spans="1:5" ht="30" x14ac:dyDescent="0.25">
      <c r="A24" s="1">
        <v>17</v>
      </c>
      <c r="B24" s="1" t="s">
        <v>1121</v>
      </c>
      <c r="C24" s="59">
        <v>1.1100000000000001</v>
      </c>
      <c r="D24" s="461">
        <v>36.049999999999997</v>
      </c>
      <c r="E24" s="59">
        <f t="shared" si="0"/>
        <v>37.159999999999997</v>
      </c>
    </row>
    <row r="25" spans="1:5" ht="15.75" x14ac:dyDescent="0.25">
      <c r="B25" s="6" t="s">
        <v>36</v>
      </c>
      <c r="D25" s="4" t="s">
        <v>775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7"/>
  <sheetViews>
    <sheetView tabSelected="1" view="pageBreakPreview" topLeftCell="A31" zoomScale="60" zoomScaleNormal="100" workbookViewId="0">
      <selection activeCell="B62" sqref="B62"/>
    </sheetView>
  </sheetViews>
  <sheetFormatPr defaultColWidth="9.140625" defaultRowHeight="15" x14ac:dyDescent="0.25"/>
  <cols>
    <col min="1" max="1" width="9.85546875" style="4" customWidth="1"/>
    <col min="2" max="2" width="82.85546875" style="4" customWidth="1"/>
    <col min="3" max="3" width="21.140625" style="4" customWidth="1"/>
    <col min="4" max="4" width="20" style="4" customWidth="1"/>
    <col min="5" max="5" width="27.85546875" style="215" customWidth="1"/>
    <col min="6" max="16384" width="9.140625" style="4"/>
  </cols>
  <sheetData>
    <row r="1" spans="1:5" ht="18.75" x14ac:dyDescent="0.3">
      <c r="C1" s="175"/>
      <c r="D1" s="374"/>
      <c r="E1" s="374" t="s">
        <v>0</v>
      </c>
    </row>
    <row r="2" spans="1:5" ht="18.75" x14ac:dyDescent="0.3">
      <c r="C2" s="500" t="s">
        <v>33</v>
      </c>
      <c r="D2" s="500"/>
      <c r="E2" s="500"/>
    </row>
    <row r="3" spans="1:5" ht="18.75" x14ac:dyDescent="0.3">
      <c r="C3" s="175"/>
      <c r="D3" s="374"/>
      <c r="E3" s="374" t="s">
        <v>1</v>
      </c>
    </row>
    <row r="4" spans="1:5" ht="18.75" x14ac:dyDescent="0.3">
      <c r="C4" s="175"/>
      <c r="D4" s="374"/>
      <c r="E4" s="374" t="s">
        <v>569</v>
      </c>
    </row>
    <row r="5" spans="1:5" ht="18.75" x14ac:dyDescent="0.3">
      <c r="C5" s="175"/>
      <c r="D5" s="374"/>
      <c r="E5" s="378" t="s">
        <v>1151</v>
      </c>
    </row>
    <row r="7" spans="1:5" x14ac:dyDescent="0.25">
      <c r="A7" s="490" t="s">
        <v>2</v>
      </c>
      <c r="B7" s="490"/>
      <c r="C7" s="490"/>
      <c r="D7" s="490"/>
      <c r="E7" s="490"/>
    </row>
    <row r="8" spans="1:5" ht="39" customHeight="1" x14ac:dyDescent="0.25">
      <c r="A8" s="531" t="s">
        <v>1152</v>
      </c>
      <c r="B8" s="531"/>
      <c r="C8" s="531"/>
      <c r="D8" s="531"/>
      <c r="E8" s="531"/>
    </row>
    <row r="10" spans="1:5" ht="104.25" customHeight="1" x14ac:dyDescent="0.25">
      <c r="A10" s="1" t="s">
        <v>5</v>
      </c>
      <c r="B10" s="51" t="s">
        <v>6</v>
      </c>
      <c r="C10" s="52" t="s">
        <v>408</v>
      </c>
      <c r="D10" s="52" t="s">
        <v>1084</v>
      </c>
      <c r="E10" s="120" t="s">
        <v>407</v>
      </c>
    </row>
    <row r="11" spans="1:5" x14ac:dyDescent="0.25">
      <c r="A11" s="1">
        <v>1</v>
      </c>
      <c r="B11" s="2">
        <v>2</v>
      </c>
      <c r="C11" s="75">
        <v>3</v>
      </c>
      <c r="D11" s="75">
        <v>4</v>
      </c>
      <c r="E11" s="75">
        <v>5</v>
      </c>
    </row>
    <row r="12" spans="1:5" x14ac:dyDescent="0.25">
      <c r="A12" s="19" t="s">
        <v>37</v>
      </c>
      <c r="B12" s="20" t="s">
        <v>38</v>
      </c>
      <c r="C12" s="87"/>
      <c r="D12" s="87"/>
      <c r="E12" s="179"/>
    </row>
    <row r="13" spans="1:5" x14ac:dyDescent="0.25">
      <c r="A13" s="19" t="s">
        <v>39</v>
      </c>
      <c r="B13" s="20" t="s">
        <v>40</v>
      </c>
      <c r="C13" s="87"/>
      <c r="D13" s="87"/>
      <c r="E13" s="179"/>
    </row>
    <row r="14" spans="1:5" x14ac:dyDescent="0.25">
      <c r="A14" s="19" t="s">
        <v>105</v>
      </c>
      <c r="B14" s="20" t="s">
        <v>106</v>
      </c>
      <c r="C14" s="87"/>
      <c r="D14" s="87"/>
      <c r="E14" s="179"/>
    </row>
    <row r="15" spans="1:5" x14ac:dyDescent="0.25">
      <c r="A15" s="7" t="s">
        <v>41</v>
      </c>
      <c r="B15" s="8" t="s">
        <v>42</v>
      </c>
      <c r="C15" s="221">
        <v>0.26</v>
      </c>
      <c r="D15" s="118">
        <v>7.07</v>
      </c>
      <c r="E15" s="118">
        <f>C15+D15</f>
        <v>7.33</v>
      </c>
    </row>
    <row r="16" spans="1:5" x14ac:dyDescent="0.25">
      <c r="A16" s="7" t="s">
        <v>43</v>
      </c>
      <c r="B16" s="8" t="s">
        <v>44</v>
      </c>
      <c r="C16" s="221"/>
      <c r="D16" s="118"/>
      <c r="E16" s="118"/>
    </row>
    <row r="17" spans="1:5" x14ac:dyDescent="0.25">
      <c r="A17" s="7" t="s">
        <v>45</v>
      </c>
      <c r="B17" s="8" t="s">
        <v>46</v>
      </c>
      <c r="C17" s="221">
        <v>0.26</v>
      </c>
      <c r="D17" s="118">
        <v>3.43</v>
      </c>
      <c r="E17" s="118">
        <f t="shared" ref="E17:E19" si="0">C17+D17</f>
        <v>3.6900000000000004</v>
      </c>
    </row>
    <row r="18" spans="1:5" x14ac:dyDescent="0.25">
      <c r="A18" s="7" t="s">
        <v>47</v>
      </c>
      <c r="B18" s="8" t="s">
        <v>48</v>
      </c>
      <c r="C18" s="221">
        <v>0.26</v>
      </c>
      <c r="D18" s="118">
        <v>4.99</v>
      </c>
      <c r="E18" s="118">
        <f t="shared" si="0"/>
        <v>5.25</v>
      </c>
    </row>
    <row r="19" spans="1:5" x14ac:dyDescent="0.25">
      <c r="A19" s="9" t="s">
        <v>49</v>
      </c>
      <c r="B19" s="10" t="s">
        <v>50</v>
      </c>
      <c r="C19" s="221">
        <v>0.26</v>
      </c>
      <c r="D19" s="118">
        <v>3.43</v>
      </c>
      <c r="E19" s="118">
        <f t="shared" si="0"/>
        <v>3.6900000000000004</v>
      </c>
    </row>
    <row r="20" spans="1:5" ht="28.5" x14ac:dyDescent="0.25">
      <c r="A20" s="22" t="s">
        <v>103</v>
      </c>
      <c r="B20" s="23" t="s">
        <v>104</v>
      </c>
      <c r="C20" s="451"/>
      <c r="D20" s="109"/>
      <c r="E20" s="180"/>
    </row>
    <row r="21" spans="1:5" x14ac:dyDescent="0.25">
      <c r="A21" s="7" t="s">
        <v>51</v>
      </c>
      <c r="B21" s="8" t="s">
        <v>52</v>
      </c>
      <c r="C21" s="221">
        <v>0.26</v>
      </c>
      <c r="D21" s="118">
        <v>7.07</v>
      </c>
      <c r="E21" s="118">
        <f>C21+D21</f>
        <v>7.33</v>
      </c>
    </row>
    <row r="22" spans="1:5" x14ac:dyDescent="0.25">
      <c r="A22" s="7" t="s">
        <v>53</v>
      </c>
      <c r="B22" s="8" t="s">
        <v>54</v>
      </c>
      <c r="C22" s="221">
        <v>0.26</v>
      </c>
      <c r="D22" s="118">
        <v>4.99</v>
      </c>
      <c r="E22" s="118">
        <f t="shared" ref="E22:E26" si="1">C22+D22</f>
        <v>5.25</v>
      </c>
    </row>
    <row r="23" spans="1:5" x14ac:dyDescent="0.25">
      <c r="A23" s="7" t="s">
        <v>55</v>
      </c>
      <c r="B23" s="8" t="s">
        <v>56</v>
      </c>
      <c r="C23" s="221">
        <v>9.48</v>
      </c>
      <c r="D23" s="118">
        <v>7.07</v>
      </c>
      <c r="E23" s="118">
        <f t="shared" si="1"/>
        <v>16.55</v>
      </c>
    </row>
    <row r="24" spans="1:5" x14ac:dyDescent="0.25">
      <c r="A24" s="7" t="s">
        <v>55</v>
      </c>
      <c r="B24" s="8" t="s">
        <v>991</v>
      </c>
      <c r="C24" s="452">
        <v>25.12</v>
      </c>
      <c r="D24" s="118">
        <v>7.07</v>
      </c>
      <c r="E24" s="118">
        <f t="shared" si="1"/>
        <v>32.19</v>
      </c>
    </row>
    <row r="25" spans="1:5" x14ac:dyDescent="0.25">
      <c r="A25" s="7" t="s">
        <v>57</v>
      </c>
      <c r="B25" s="8" t="s">
        <v>58</v>
      </c>
      <c r="C25" s="221">
        <v>9.48</v>
      </c>
      <c r="D25" s="118">
        <v>21.42</v>
      </c>
      <c r="E25" s="118">
        <f t="shared" si="1"/>
        <v>30.900000000000002</v>
      </c>
    </row>
    <row r="26" spans="1:5" x14ac:dyDescent="0.25">
      <c r="A26" s="7" t="s">
        <v>59</v>
      </c>
      <c r="B26" s="8" t="s">
        <v>60</v>
      </c>
      <c r="C26" s="221">
        <v>22.63</v>
      </c>
      <c r="D26" s="118">
        <v>31.4</v>
      </c>
      <c r="E26" s="118">
        <f t="shared" si="1"/>
        <v>54.03</v>
      </c>
    </row>
    <row r="27" spans="1:5" x14ac:dyDescent="0.25">
      <c r="A27" s="21" t="s">
        <v>101</v>
      </c>
      <c r="B27" s="18" t="s">
        <v>102</v>
      </c>
      <c r="C27" s="451"/>
      <c r="D27" s="109"/>
      <c r="E27" s="180"/>
    </row>
    <row r="28" spans="1:5" x14ac:dyDescent="0.25">
      <c r="A28" s="11" t="s">
        <v>61</v>
      </c>
      <c r="B28" s="8" t="s">
        <v>62</v>
      </c>
      <c r="C28" s="221"/>
      <c r="D28" s="118"/>
      <c r="E28" s="181"/>
    </row>
    <row r="29" spans="1:5" x14ac:dyDescent="0.25">
      <c r="A29" s="11" t="s">
        <v>63</v>
      </c>
      <c r="B29" s="8" t="s">
        <v>46</v>
      </c>
      <c r="C29" s="221">
        <v>0.26</v>
      </c>
      <c r="D29" s="118">
        <v>3.43</v>
      </c>
      <c r="E29" s="118">
        <f>C29+D29</f>
        <v>3.6900000000000004</v>
      </c>
    </row>
    <row r="30" spans="1:5" x14ac:dyDescent="0.25">
      <c r="A30" s="12" t="s">
        <v>64</v>
      </c>
      <c r="B30" s="8" t="s">
        <v>48</v>
      </c>
      <c r="C30" s="221">
        <v>0.26</v>
      </c>
      <c r="D30" s="118">
        <v>4.99</v>
      </c>
      <c r="E30" s="118">
        <f>C30+D30</f>
        <v>5.25</v>
      </c>
    </row>
    <row r="31" spans="1:5" x14ac:dyDescent="0.25">
      <c r="A31" s="7" t="s">
        <v>65</v>
      </c>
      <c r="B31" s="8" t="s">
        <v>66</v>
      </c>
      <c r="C31" s="221"/>
      <c r="D31" s="118"/>
      <c r="E31" s="181"/>
    </row>
    <row r="32" spans="1:5" x14ac:dyDescent="0.25">
      <c r="A32" s="7" t="s">
        <v>67</v>
      </c>
      <c r="B32" s="8" t="s">
        <v>46</v>
      </c>
      <c r="C32" s="221">
        <v>0.26</v>
      </c>
      <c r="D32" s="118">
        <v>3.43</v>
      </c>
      <c r="E32" s="118">
        <f>C32+D32</f>
        <v>3.6900000000000004</v>
      </c>
    </row>
    <row r="33" spans="1:5" x14ac:dyDescent="0.25">
      <c r="A33" s="7" t="s">
        <v>68</v>
      </c>
      <c r="B33" s="8" t="s">
        <v>48</v>
      </c>
      <c r="C33" s="221">
        <v>0.26</v>
      </c>
      <c r="D33" s="118">
        <v>4.99</v>
      </c>
      <c r="E33" s="118">
        <f>C33+D33</f>
        <v>5.25</v>
      </c>
    </row>
    <row r="34" spans="1:5" x14ac:dyDescent="0.25">
      <c r="A34" s="7" t="s">
        <v>69</v>
      </c>
      <c r="B34" s="8" t="s">
        <v>70</v>
      </c>
      <c r="C34" s="221"/>
      <c r="D34" s="118"/>
      <c r="E34" s="181"/>
    </row>
    <row r="35" spans="1:5" x14ac:dyDescent="0.25">
      <c r="A35" s="7" t="s">
        <v>71</v>
      </c>
      <c r="B35" s="8" t="s">
        <v>46</v>
      </c>
      <c r="C35" s="221">
        <v>0.26</v>
      </c>
      <c r="D35" s="118">
        <v>3.43</v>
      </c>
      <c r="E35" s="118">
        <f>C35+D35</f>
        <v>3.6900000000000004</v>
      </c>
    </row>
    <row r="36" spans="1:5" x14ac:dyDescent="0.25">
      <c r="A36" s="7" t="s">
        <v>72</v>
      </c>
      <c r="B36" s="8" t="s">
        <v>48</v>
      </c>
      <c r="C36" s="221">
        <v>0.26</v>
      </c>
      <c r="D36" s="118">
        <v>4.99</v>
      </c>
      <c r="E36" s="118">
        <f>C36+D36</f>
        <v>5.25</v>
      </c>
    </row>
    <row r="37" spans="1:5" x14ac:dyDescent="0.25">
      <c r="A37" s="7" t="s">
        <v>73</v>
      </c>
      <c r="B37" s="8" t="s">
        <v>74</v>
      </c>
      <c r="C37" s="221">
        <v>0.26</v>
      </c>
      <c r="D37" s="118">
        <v>3.43</v>
      </c>
      <c r="E37" s="118">
        <f t="shared" ref="E37:E46" si="2">C37+D37</f>
        <v>3.6900000000000004</v>
      </c>
    </row>
    <row r="38" spans="1:5" x14ac:dyDescent="0.25">
      <c r="A38" s="13" t="s">
        <v>75</v>
      </c>
      <c r="B38" s="10" t="s">
        <v>76</v>
      </c>
      <c r="C38" s="221">
        <v>0.26</v>
      </c>
      <c r="D38" s="118">
        <v>4.99</v>
      </c>
      <c r="E38" s="118">
        <f t="shared" si="2"/>
        <v>5.25</v>
      </c>
    </row>
    <row r="39" spans="1:5" x14ac:dyDescent="0.25">
      <c r="A39" s="13" t="s">
        <v>77</v>
      </c>
      <c r="B39" s="10" t="s">
        <v>78</v>
      </c>
      <c r="C39" s="221">
        <v>0.26</v>
      </c>
      <c r="D39" s="118">
        <v>4.99</v>
      </c>
      <c r="E39" s="118">
        <f t="shared" si="2"/>
        <v>5.25</v>
      </c>
    </row>
    <row r="40" spans="1:5" x14ac:dyDescent="0.25">
      <c r="A40" s="13" t="s">
        <v>79</v>
      </c>
      <c r="B40" s="14" t="s">
        <v>80</v>
      </c>
      <c r="C40" s="221">
        <v>0.26</v>
      </c>
      <c r="D40" s="118">
        <v>3.43</v>
      </c>
      <c r="E40" s="118">
        <f t="shared" si="2"/>
        <v>3.6900000000000004</v>
      </c>
    </row>
    <row r="41" spans="1:5" x14ac:dyDescent="0.25">
      <c r="A41" s="7" t="s">
        <v>81</v>
      </c>
      <c r="B41" s="8" t="s">
        <v>82</v>
      </c>
      <c r="C41" s="221">
        <v>0.26</v>
      </c>
      <c r="D41" s="118">
        <v>3.43</v>
      </c>
      <c r="E41" s="118">
        <f t="shared" si="2"/>
        <v>3.6900000000000004</v>
      </c>
    </row>
    <row r="42" spans="1:5" x14ac:dyDescent="0.25">
      <c r="A42" s="7" t="s">
        <v>83</v>
      </c>
      <c r="B42" s="8" t="s">
        <v>84</v>
      </c>
      <c r="C42" s="221">
        <v>0.26</v>
      </c>
      <c r="D42" s="118">
        <v>4.99</v>
      </c>
      <c r="E42" s="118">
        <f t="shared" si="2"/>
        <v>5.25</v>
      </c>
    </row>
    <row r="43" spans="1:5" x14ac:dyDescent="0.25">
      <c r="A43" s="7" t="s">
        <v>85</v>
      </c>
      <c r="B43" s="8" t="s">
        <v>86</v>
      </c>
      <c r="C43" s="221">
        <v>0.26</v>
      </c>
      <c r="D43" s="118">
        <v>4.99</v>
      </c>
      <c r="E43" s="118">
        <f t="shared" si="2"/>
        <v>5.25</v>
      </c>
    </row>
    <row r="44" spans="1:5" x14ac:dyDescent="0.25">
      <c r="A44" s="7" t="s">
        <v>87</v>
      </c>
      <c r="B44" s="8" t="s">
        <v>88</v>
      </c>
      <c r="C44" s="221">
        <v>0.26</v>
      </c>
      <c r="D44" s="118">
        <v>8.32</v>
      </c>
      <c r="E44" s="118">
        <f t="shared" si="2"/>
        <v>8.58</v>
      </c>
    </row>
    <row r="45" spans="1:5" ht="14.25" customHeight="1" x14ac:dyDescent="0.25">
      <c r="A45" s="13" t="s">
        <v>89</v>
      </c>
      <c r="B45" s="10" t="s">
        <v>90</v>
      </c>
      <c r="C45" s="221">
        <v>0.26</v>
      </c>
      <c r="D45" s="118">
        <v>6.76</v>
      </c>
      <c r="E45" s="118">
        <f t="shared" si="2"/>
        <v>7.02</v>
      </c>
    </row>
    <row r="46" spans="1:5" ht="15" customHeight="1" x14ac:dyDescent="0.25">
      <c r="A46" s="7" t="s">
        <v>91</v>
      </c>
      <c r="B46" s="8" t="s">
        <v>92</v>
      </c>
      <c r="C46" s="221">
        <v>0.26</v>
      </c>
      <c r="D46" s="118">
        <v>3.43</v>
      </c>
      <c r="E46" s="118">
        <f t="shared" si="2"/>
        <v>3.6900000000000004</v>
      </c>
    </row>
    <row r="47" spans="1:5" x14ac:dyDescent="0.25">
      <c r="A47" s="17" t="s">
        <v>99</v>
      </c>
      <c r="B47" s="18" t="s">
        <v>100</v>
      </c>
      <c r="C47" s="451"/>
      <c r="D47" s="109"/>
      <c r="E47" s="180"/>
    </row>
    <row r="48" spans="1:5" x14ac:dyDescent="0.25">
      <c r="A48" s="7" t="s">
        <v>93</v>
      </c>
      <c r="B48" s="213" t="s">
        <v>1064</v>
      </c>
      <c r="C48" s="221">
        <v>30.13</v>
      </c>
      <c r="D48" s="118">
        <v>18.399999999999999</v>
      </c>
      <c r="E48" s="118">
        <f>C48+D48</f>
        <v>48.53</v>
      </c>
    </row>
    <row r="49" spans="1:5" hidden="1" x14ac:dyDescent="0.25">
      <c r="A49" s="7" t="s">
        <v>608</v>
      </c>
      <c r="B49" s="213" t="s">
        <v>529</v>
      </c>
      <c r="C49" s="221">
        <v>29.97</v>
      </c>
      <c r="D49" s="118">
        <v>18.399999999999999</v>
      </c>
      <c r="E49" s="118">
        <f t="shared" ref="E49:E56" si="3">C49+D49</f>
        <v>48.37</v>
      </c>
    </row>
    <row r="50" spans="1:5" x14ac:dyDescent="0.25">
      <c r="A50" s="7" t="s">
        <v>609</v>
      </c>
      <c r="B50" s="8" t="s">
        <v>424</v>
      </c>
      <c r="C50" s="221">
        <v>2.3199999999999998</v>
      </c>
      <c r="D50" s="118">
        <v>18.399999999999999</v>
      </c>
      <c r="E50" s="118">
        <f t="shared" si="3"/>
        <v>20.72</v>
      </c>
    </row>
    <row r="51" spans="1:5" x14ac:dyDescent="0.25">
      <c r="A51" s="13" t="s">
        <v>610</v>
      </c>
      <c r="B51" s="14" t="s">
        <v>94</v>
      </c>
      <c r="C51" s="221">
        <v>25.14</v>
      </c>
      <c r="D51" s="118">
        <v>21.21</v>
      </c>
      <c r="E51" s="118">
        <f t="shared" si="3"/>
        <v>46.35</v>
      </c>
    </row>
    <row r="52" spans="1:5" x14ac:dyDescent="0.25">
      <c r="A52" s="13" t="s">
        <v>611</v>
      </c>
      <c r="B52" s="8" t="s">
        <v>424</v>
      </c>
      <c r="C52" s="221">
        <v>2.89</v>
      </c>
      <c r="D52" s="118">
        <v>21.21</v>
      </c>
      <c r="E52" s="118">
        <f t="shared" si="3"/>
        <v>24.1</v>
      </c>
    </row>
    <row r="53" spans="1:5" x14ac:dyDescent="0.25">
      <c r="A53" s="13" t="s">
        <v>612</v>
      </c>
      <c r="B53" s="14" t="s">
        <v>95</v>
      </c>
      <c r="C53" s="221">
        <v>25.14</v>
      </c>
      <c r="D53" s="118">
        <v>10.6</v>
      </c>
      <c r="E53" s="118">
        <f t="shared" si="3"/>
        <v>35.74</v>
      </c>
    </row>
    <row r="54" spans="1:5" x14ac:dyDescent="0.25">
      <c r="A54" s="13" t="s">
        <v>613</v>
      </c>
      <c r="B54" s="14" t="s">
        <v>424</v>
      </c>
      <c r="C54" s="221">
        <v>2.89</v>
      </c>
      <c r="D54" s="118">
        <v>10.6</v>
      </c>
      <c r="E54" s="118">
        <f t="shared" si="3"/>
        <v>13.49</v>
      </c>
    </row>
    <row r="55" spans="1:5" x14ac:dyDescent="0.25">
      <c r="A55" s="7" t="s">
        <v>614</v>
      </c>
      <c r="B55" s="8" t="s">
        <v>96</v>
      </c>
      <c r="C55" s="221">
        <v>25.14</v>
      </c>
      <c r="D55" s="118">
        <v>10.6</v>
      </c>
      <c r="E55" s="118">
        <f t="shared" si="3"/>
        <v>35.74</v>
      </c>
    </row>
    <row r="56" spans="1:5" x14ac:dyDescent="0.25">
      <c r="A56" s="7" t="s">
        <v>615</v>
      </c>
      <c r="B56" s="14" t="s">
        <v>424</v>
      </c>
      <c r="C56" s="221">
        <v>2.89</v>
      </c>
      <c r="D56" s="118">
        <v>10.6</v>
      </c>
      <c r="E56" s="118">
        <f t="shared" si="3"/>
        <v>13.49</v>
      </c>
    </row>
    <row r="57" spans="1:5" ht="34.5" customHeight="1" x14ac:dyDescent="0.25">
      <c r="A57" s="16" t="s">
        <v>97</v>
      </c>
      <c r="B57" s="15" t="s">
        <v>98</v>
      </c>
      <c r="C57" s="480"/>
      <c r="D57" s="481">
        <v>3.84</v>
      </c>
      <c r="E57" s="481">
        <f t="shared" ref="E57:E62" si="4">C57+D57</f>
        <v>3.84</v>
      </c>
    </row>
    <row r="58" spans="1:5" ht="30" x14ac:dyDescent="0.25">
      <c r="A58" s="214" t="s">
        <v>308</v>
      </c>
      <c r="B58" s="24" t="s">
        <v>1153</v>
      </c>
      <c r="C58" s="444">
        <v>0.26</v>
      </c>
      <c r="D58" s="481">
        <v>27.5</v>
      </c>
      <c r="E58" s="481">
        <f t="shared" si="4"/>
        <v>27.76</v>
      </c>
    </row>
    <row r="59" spans="1:5" ht="41.25" customHeight="1" x14ac:dyDescent="0.25">
      <c r="A59" s="214" t="s">
        <v>309</v>
      </c>
      <c r="B59" s="24" t="s">
        <v>1154</v>
      </c>
      <c r="C59" s="444">
        <v>0.26</v>
      </c>
      <c r="D59" s="481">
        <v>31.09</v>
      </c>
      <c r="E59" s="481">
        <f t="shared" si="4"/>
        <v>31.35</v>
      </c>
    </row>
    <row r="60" spans="1:5" ht="45" x14ac:dyDescent="0.25">
      <c r="A60" s="478">
        <v>4</v>
      </c>
      <c r="B60" s="479" t="s">
        <v>1155</v>
      </c>
      <c r="C60" s="59">
        <v>0.26</v>
      </c>
      <c r="D60" s="59">
        <v>45.84</v>
      </c>
      <c r="E60" s="461">
        <f t="shared" si="4"/>
        <v>46.1</v>
      </c>
    </row>
    <row r="61" spans="1:5" ht="35.25" customHeight="1" x14ac:dyDescent="0.25">
      <c r="A61" s="478">
        <v>5</v>
      </c>
      <c r="B61" s="479" t="s">
        <v>1156</v>
      </c>
      <c r="C61" s="59">
        <v>0.26</v>
      </c>
      <c r="D61" s="59">
        <v>12.83</v>
      </c>
      <c r="E61" s="59">
        <f t="shared" si="4"/>
        <v>13.09</v>
      </c>
    </row>
    <row r="62" spans="1:5" ht="45" x14ac:dyDescent="0.25">
      <c r="A62" s="478">
        <v>6</v>
      </c>
      <c r="B62" s="479" t="s">
        <v>1157</v>
      </c>
      <c r="C62" s="59">
        <v>0.26</v>
      </c>
      <c r="D62" s="59">
        <v>18.329999999999998</v>
      </c>
      <c r="E62" s="59">
        <f t="shared" si="4"/>
        <v>18.59</v>
      </c>
    </row>
    <row r="63" spans="1:5" x14ac:dyDescent="0.25">
      <c r="A63" s="477">
        <v>7</v>
      </c>
      <c r="B63" s="24" t="s">
        <v>107</v>
      </c>
      <c r="C63" s="482"/>
      <c r="D63" s="481">
        <v>5.4</v>
      </c>
      <c r="E63" s="481">
        <f t="shared" ref="E63" si="5">C63+D63</f>
        <v>5.4</v>
      </c>
    </row>
    <row r="65" spans="2:5" x14ac:dyDescent="0.25">
      <c r="B65" s="25"/>
    </row>
    <row r="67" spans="2:5" x14ac:dyDescent="0.25">
      <c r="B67" s="25" t="s">
        <v>36</v>
      </c>
      <c r="E67" s="284" t="s">
        <v>519</v>
      </c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2"/>
  <sheetViews>
    <sheetView view="pageBreakPreview" zoomScaleNormal="90" zoomScaleSheetLayoutView="100" workbookViewId="0">
      <selection activeCell="C40" sqref="C40:C62"/>
    </sheetView>
  </sheetViews>
  <sheetFormatPr defaultColWidth="9.140625" defaultRowHeight="15" x14ac:dyDescent="0.25"/>
  <cols>
    <col min="1" max="1" width="11.28515625" style="4" customWidth="1"/>
    <col min="2" max="2" width="78.42578125" style="4" customWidth="1"/>
    <col min="3" max="3" width="24.28515625" style="4" customWidth="1"/>
    <col min="4" max="5" width="22.42578125" style="4" customWidth="1"/>
    <col min="6" max="16384" width="9.140625" style="4"/>
  </cols>
  <sheetData>
    <row r="1" spans="1:8" ht="18.75" x14ac:dyDescent="0.3">
      <c r="C1" s="175"/>
      <c r="D1" s="374"/>
      <c r="E1" s="374" t="s">
        <v>0</v>
      </c>
    </row>
    <row r="2" spans="1:8" ht="18.75" x14ac:dyDescent="0.3">
      <c r="C2" s="500" t="s">
        <v>33</v>
      </c>
      <c r="D2" s="500"/>
      <c r="E2" s="500"/>
    </row>
    <row r="3" spans="1:8" ht="18.75" x14ac:dyDescent="0.3">
      <c r="C3" s="175"/>
      <c r="D3" s="374"/>
      <c r="E3" s="374" t="s">
        <v>1</v>
      </c>
    </row>
    <row r="4" spans="1:8" ht="18.75" x14ac:dyDescent="0.3">
      <c r="C4" s="175"/>
      <c r="D4" s="374"/>
      <c r="E4" s="374" t="s">
        <v>569</v>
      </c>
    </row>
    <row r="5" spans="1:8" ht="18.75" x14ac:dyDescent="0.3">
      <c r="C5" s="175"/>
      <c r="D5" s="374"/>
      <c r="E5" s="422" t="s">
        <v>1126</v>
      </c>
    </row>
    <row r="7" spans="1:8" x14ac:dyDescent="0.25">
      <c r="A7" s="490" t="s">
        <v>2</v>
      </c>
      <c r="B7" s="490"/>
      <c r="C7" s="490"/>
      <c r="D7" s="490"/>
      <c r="E7" s="490"/>
    </row>
    <row r="8" spans="1:8" ht="34.5" customHeight="1" x14ac:dyDescent="0.25">
      <c r="A8" s="531" t="s">
        <v>1129</v>
      </c>
      <c r="B8" s="531"/>
      <c r="C8" s="531"/>
      <c r="D8" s="531"/>
      <c r="E8" s="531"/>
    </row>
    <row r="9" spans="1:8" ht="45" x14ac:dyDescent="0.25">
      <c r="A9" s="1" t="s">
        <v>5</v>
      </c>
      <c r="B9" s="51" t="s">
        <v>6</v>
      </c>
      <c r="C9" s="52" t="s">
        <v>408</v>
      </c>
      <c r="D9" s="52" t="s">
        <v>1084</v>
      </c>
      <c r="E9" s="120" t="s">
        <v>407</v>
      </c>
    </row>
    <row r="10" spans="1:8" x14ac:dyDescent="0.25">
      <c r="A10" s="1">
        <v>1</v>
      </c>
      <c r="B10" s="89">
        <v>2</v>
      </c>
      <c r="C10" s="75">
        <v>3</v>
      </c>
      <c r="D10" s="75">
        <v>4</v>
      </c>
      <c r="E10" s="75">
        <v>5</v>
      </c>
    </row>
    <row r="11" spans="1:8" ht="54" customHeight="1" x14ac:dyDescent="0.25">
      <c r="A11" s="17" t="s">
        <v>108</v>
      </c>
      <c r="B11" s="534" t="s">
        <v>1017</v>
      </c>
      <c r="C11" s="535"/>
      <c r="D11" s="535"/>
      <c r="E11" s="514"/>
    </row>
    <row r="12" spans="1:8" ht="29.25" customHeight="1" thickBot="1" x14ac:dyDescent="0.3">
      <c r="A12" s="26" t="s">
        <v>109</v>
      </c>
      <c r="B12" s="536" t="s">
        <v>1015</v>
      </c>
      <c r="C12" s="537"/>
      <c r="D12" s="537"/>
      <c r="E12" s="538"/>
    </row>
    <row r="13" spans="1:8" ht="19.5" thickBot="1" x14ac:dyDescent="0.3">
      <c r="A13" s="30" t="s">
        <v>110</v>
      </c>
      <c r="B13" s="39" t="s">
        <v>111</v>
      </c>
      <c r="C13" s="453">
        <v>0.26</v>
      </c>
      <c r="D13" s="145">
        <v>37.799999999999997</v>
      </c>
      <c r="E13" s="145">
        <f>C13+D13</f>
        <v>38.059999999999995</v>
      </c>
      <c r="F13" s="425"/>
      <c r="G13" s="281"/>
      <c r="H13" s="281"/>
    </row>
    <row r="14" spans="1:8" ht="19.5" thickBot="1" x14ac:dyDescent="0.3">
      <c r="A14" s="34" t="s">
        <v>112</v>
      </c>
      <c r="B14" s="38" t="s">
        <v>310</v>
      </c>
      <c r="C14" s="453">
        <v>37</v>
      </c>
      <c r="D14" s="145">
        <v>49.69</v>
      </c>
      <c r="E14" s="145">
        <f t="shared" ref="E14:E38" si="0">C14+D14</f>
        <v>86.69</v>
      </c>
      <c r="F14" s="425"/>
      <c r="G14" s="281"/>
      <c r="H14" s="281"/>
    </row>
    <row r="15" spans="1:8" ht="19.5" thickBot="1" x14ac:dyDescent="0.3">
      <c r="A15" s="28"/>
      <c r="B15" s="68" t="s">
        <v>424</v>
      </c>
      <c r="C15" s="453">
        <v>4.87</v>
      </c>
      <c r="D15" s="145">
        <v>49.69</v>
      </c>
      <c r="E15" s="145">
        <f t="shared" si="0"/>
        <v>54.559999999999995</v>
      </c>
      <c r="F15" s="425"/>
      <c r="G15" s="281"/>
      <c r="H15" s="281"/>
    </row>
    <row r="16" spans="1:8" ht="19.5" thickBot="1" x14ac:dyDescent="0.3">
      <c r="A16" s="30" t="s">
        <v>113</v>
      </c>
      <c r="B16" s="39" t="s">
        <v>114</v>
      </c>
      <c r="C16" s="453">
        <v>0.26</v>
      </c>
      <c r="D16" s="145">
        <v>30.24</v>
      </c>
      <c r="E16" s="145">
        <f t="shared" si="0"/>
        <v>30.5</v>
      </c>
      <c r="F16" s="425"/>
      <c r="G16" s="281"/>
      <c r="H16" s="281"/>
    </row>
    <row r="17" spans="1:8" ht="19.5" thickBot="1" x14ac:dyDescent="0.3">
      <c r="A17" s="37" t="s">
        <v>115</v>
      </c>
      <c r="B17" s="40" t="s">
        <v>116</v>
      </c>
      <c r="C17" s="453">
        <v>37</v>
      </c>
      <c r="D17" s="145">
        <v>40.24</v>
      </c>
      <c r="E17" s="145">
        <f t="shared" si="0"/>
        <v>77.240000000000009</v>
      </c>
      <c r="F17" s="425"/>
      <c r="G17" s="281"/>
      <c r="H17" s="281"/>
    </row>
    <row r="18" spans="1:8" ht="19.5" thickBot="1" x14ac:dyDescent="0.3">
      <c r="A18" s="29"/>
      <c r="B18" s="68" t="s">
        <v>424</v>
      </c>
      <c r="C18" s="453">
        <v>4.87</v>
      </c>
      <c r="D18" s="145">
        <v>40.24</v>
      </c>
      <c r="E18" s="145">
        <f t="shared" si="0"/>
        <v>45.11</v>
      </c>
      <c r="F18" s="425"/>
      <c r="G18" s="281"/>
      <c r="H18" s="281"/>
    </row>
    <row r="19" spans="1:8" ht="19.5" thickBot="1" x14ac:dyDescent="0.3">
      <c r="A19" s="30" t="s">
        <v>117</v>
      </c>
      <c r="B19" s="39" t="s">
        <v>118</v>
      </c>
      <c r="C19" s="453">
        <v>0.26</v>
      </c>
      <c r="D19" s="145">
        <v>37.799999999999997</v>
      </c>
      <c r="E19" s="145">
        <f t="shared" si="0"/>
        <v>38.059999999999995</v>
      </c>
      <c r="F19" s="425"/>
      <c r="G19" s="281"/>
      <c r="H19" s="281"/>
    </row>
    <row r="20" spans="1:8" ht="19.5" thickBot="1" x14ac:dyDescent="0.3">
      <c r="A20" s="34" t="s">
        <v>119</v>
      </c>
      <c r="B20" s="38" t="s">
        <v>120</v>
      </c>
      <c r="C20" s="453">
        <v>37</v>
      </c>
      <c r="D20" s="145">
        <v>49.69</v>
      </c>
      <c r="E20" s="145">
        <f t="shared" si="0"/>
        <v>86.69</v>
      </c>
      <c r="F20" s="425"/>
      <c r="G20" s="281"/>
      <c r="H20" s="281"/>
    </row>
    <row r="21" spans="1:8" ht="19.5" thickBot="1" x14ac:dyDescent="0.3">
      <c r="A21" s="28"/>
      <c r="B21" s="68" t="s">
        <v>424</v>
      </c>
      <c r="C21" s="453">
        <v>4.87</v>
      </c>
      <c r="D21" s="145">
        <v>49.69</v>
      </c>
      <c r="E21" s="145">
        <f t="shared" si="0"/>
        <v>54.559999999999995</v>
      </c>
      <c r="F21" s="425"/>
      <c r="G21" s="281"/>
      <c r="H21" s="281"/>
    </row>
    <row r="22" spans="1:8" ht="19.5" thickBot="1" x14ac:dyDescent="0.3">
      <c r="A22" s="30" t="s">
        <v>121</v>
      </c>
      <c r="B22" s="39" t="s">
        <v>1043</v>
      </c>
      <c r="C22" s="453">
        <v>0.26</v>
      </c>
      <c r="D22" s="145">
        <v>45.36</v>
      </c>
      <c r="E22" s="145">
        <f t="shared" si="0"/>
        <v>45.62</v>
      </c>
      <c r="F22" s="425"/>
      <c r="G22" s="281"/>
      <c r="H22" s="281"/>
    </row>
    <row r="23" spans="1:8" ht="19.5" thickBot="1" x14ac:dyDescent="0.3">
      <c r="A23" s="34" t="s">
        <v>122</v>
      </c>
      <c r="B23" s="38" t="s">
        <v>1044</v>
      </c>
      <c r="C23" s="453">
        <v>37</v>
      </c>
      <c r="D23" s="145">
        <v>59.14</v>
      </c>
      <c r="E23" s="145">
        <f t="shared" si="0"/>
        <v>96.14</v>
      </c>
      <c r="F23" s="425"/>
      <c r="G23" s="281"/>
      <c r="H23" s="281"/>
    </row>
    <row r="24" spans="1:8" ht="19.5" thickBot="1" x14ac:dyDescent="0.3">
      <c r="A24" s="28"/>
      <c r="B24" s="68" t="s">
        <v>424</v>
      </c>
      <c r="C24" s="453">
        <v>4.87</v>
      </c>
      <c r="D24" s="145">
        <v>59.14</v>
      </c>
      <c r="E24" s="145">
        <f t="shared" si="0"/>
        <v>64.010000000000005</v>
      </c>
      <c r="F24" s="425"/>
      <c r="G24" s="281"/>
      <c r="H24" s="281"/>
    </row>
    <row r="25" spans="1:8" ht="19.5" thickBot="1" x14ac:dyDescent="0.3">
      <c r="A25" s="30" t="s">
        <v>123</v>
      </c>
      <c r="B25" s="39" t="s">
        <v>124</v>
      </c>
      <c r="C25" s="453">
        <v>0.26</v>
      </c>
      <c r="D25" s="145">
        <v>45.36</v>
      </c>
      <c r="E25" s="145">
        <f t="shared" si="0"/>
        <v>45.62</v>
      </c>
      <c r="F25" s="425"/>
      <c r="G25" s="281"/>
      <c r="H25" s="281"/>
    </row>
    <row r="26" spans="1:8" ht="33" customHeight="1" thickBot="1" x14ac:dyDescent="0.3">
      <c r="A26" s="31" t="s">
        <v>125</v>
      </c>
      <c r="B26" s="38" t="s">
        <v>126</v>
      </c>
      <c r="C26" s="453">
        <v>37</v>
      </c>
      <c r="D26" s="145">
        <v>59.14</v>
      </c>
      <c r="E26" s="145">
        <f t="shared" si="0"/>
        <v>96.14</v>
      </c>
      <c r="F26" s="425"/>
      <c r="G26" s="281"/>
      <c r="H26" s="281"/>
    </row>
    <row r="27" spans="1:8" ht="30.75" thickBot="1" x14ac:dyDescent="0.3">
      <c r="A27" s="239"/>
      <c r="B27" s="38" t="s">
        <v>780</v>
      </c>
      <c r="C27" s="453">
        <v>69.12</v>
      </c>
      <c r="D27" s="145">
        <v>59.14</v>
      </c>
      <c r="E27" s="145">
        <f t="shared" si="0"/>
        <v>128.26</v>
      </c>
      <c r="F27" s="425"/>
      <c r="G27" s="281"/>
      <c r="H27" s="281"/>
    </row>
    <row r="28" spans="1:8" ht="19.5" thickBot="1" x14ac:dyDescent="0.3">
      <c r="A28" s="32"/>
      <c r="B28" s="68" t="s">
        <v>424</v>
      </c>
      <c r="C28" s="453">
        <v>4.87</v>
      </c>
      <c r="D28" s="145">
        <v>59.14</v>
      </c>
      <c r="E28" s="145">
        <f t="shared" si="0"/>
        <v>64.010000000000005</v>
      </c>
      <c r="F28" s="425"/>
      <c r="G28" s="281"/>
      <c r="H28" s="281"/>
    </row>
    <row r="29" spans="1:8" ht="19.5" customHeight="1" thickBot="1" x14ac:dyDescent="0.3">
      <c r="A29" s="33" t="s">
        <v>127</v>
      </c>
      <c r="B29" s="39" t="s">
        <v>128</v>
      </c>
      <c r="C29" s="453">
        <v>0.26</v>
      </c>
      <c r="D29" s="145">
        <v>37.799999999999997</v>
      </c>
      <c r="E29" s="145">
        <f t="shared" si="0"/>
        <v>38.059999999999995</v>
      </c>
      <c r="F29" s="425"/>
      <c r="G29" s="281"/>
      <c r="H29" s="281"/>
    </row>
    <row r="30" spans="1:8" ht="21" customHeight="1" thickBot="1" x14ac:dyDescent="0.3">
      <c r="A30" s="34" t="s">
        <v>129</v>
      </c>
      <c r="B30" s="38" t="s">
        <v>130</v>
      </c>
      <c r="C30" s="453">
        <v>37</v>
      </c>
      <c r="D30" s="145">
        <v>49.69</v>
      </c>
      <c r="E30" s="145">
        <f t="shared" si="0"/>
        <v>86.69</v>
      </c>
      <c r="F30" s="425"/>
      <c r="G30" s="281"/>
      <c r="H30" s="281"/>
    </row>
    <row r="31" spans="1:8" ht="19.5" thickBot="1" x14ac:dyDescent="0.3">
      <c r="A31" s="28"/>
      <c r="B31" s="68" t="s">
        <v>424</v>
      </c>
      <c r="C31" s="453">
        <v>4.87</v>
      </c>
      <c r="D31" s="145">
        <v>49.69</v>
      </c>
      <c r="E31" s="145">
        <f t="shared" si="0"/>
        <v>54.559999999999995</v>
      </c>
      <c r="F31" s="425"/>
      <c r="G31" s="281"/>
      <c r="H31" s="281"/>
    </row>
    <row r="32" spans="1:8" ht="19.5" thickBot="1" x14ac:dyDescent="0.3">
      <c r="A32" s="30" t="s">
        <v>131</v>
      </c>
      <c r="B32" s="39" t="s">
        <v>132</v>
      </c>
      <c r="C32" s="453">
        <v>0.26</v>
      </c>
      <c r="D32" s="145">
        <v>15.12</v>
      </c>
      <c r="E32" s="145">
        <f t="shared" si="0"/>
        <v>15.379999999999999</v>
      </c>
      <c r="F32" s="425"/>
      <c r="G32" s="281"/>
      <c r="H32" s="281"/>
    </row>
    <row r="33" spans="1:8" ht="19.5" thickBot="1" x14ac:dyDescent="0.3">
      <c r="A33" s="34" t="s">
        <v>133</v>
      </c>
      <c r="B33" s="38" t="s">
        <v>134</v>
      </c>
      <c r="C33" s="453">
        <v>37</v>
      </c>
      <c r="D33" s="145">
        <v>21.34</v>
      </c>
      <c r="E33" s="145">
        <f t="shared" si="0"/>
        <v>58.34</v>
      </c>
      <c r="F33" s="425"/>
      <c r="G33" s="281"/>
      <c r="H33" s="281"/>
    </row>
    <row r="34" spans="1:8" ht="19.5" thickBot="1" x14ac:dyDescent="0.3">
      <c r="A34" s="28"/>
      <c r="B34" s="68" t="s">
        <v>424</v>
      </c>
      <c r="C34" s="453">
        <v>4.87</v>
      </c>
      <c r="D34" s="145">
        <v>21.34</v>
      </c>
      <c r="E34" s="145">
        <f t="shared" si="0"/>
        <v>26.21</v>
      </c>
      <c r="F34" s="425"/>
      <c r="G34" s="281"/>
      <c r="H34" s="281"/>
    </row>
    <row r="35" spans="1:8" ht="19.5" thickBot="1" x14ac:dyDescent="0.3">
      <c r="A35" s="30" t="s">
        <v>135</v>
      </c>
      <c r="B35" s="39" t="s">
        <v>136</v>
      </c>
      <c r="C35" s="453">
        <v>0.26</v>
      </c>
      <c r="D35" s="145">
        <v>37.799999999999997</v>
      </c>
      <c r="E35" s="145">
        <f t="shared" si="0"/>
        <v>38.059999999999995</v>
      </c>
      <c r="F35" s="425"/>
      <c r="G35" s="281"/>
      <c r="H35" s="281"/>
    </row>
    <row r="36" spans="1:8" ht="19.5" thickBot="1" x14ac:dyDescent="0.3">
      <c r="A36" s="28" t="s">
        <v>137</v>
      </c>
      <c r="B36" s="91" t="s">
        <v>138</v>
      </c>
      <c r="C36" s="453">
        <v>0.26</v>
      </c>
      <c r="D36" s="145">
        <v>37.799999999999997</v>
      </c>
      <c r="E36" s="145">
        <f t="shared" si="0"/>
        <v>38.059999999999995</v>
      </c>
      <c r="F36" s="425"/>
      <c r="G36" s="281"/>
      <c r="H36" s="281"/>
    </row>
    <row r="37" spans="1:8" ht="19.5" thickBot="1" x14ac:dyDescent="0.3">
      <c r="A37" s="35" t="s">
        <v>139</v>
      </c>
      <c r="B37" s="216" t="s">
        <v>646</v>
      </c>
      <c r="C37" s="453">
        <v>37</v>
      </c>
      <c r="D37" s="145">
        <v>75.599999999999994</v>
      </c>
      <c r="E37" s="145">
        <f t="shared" si="0"/>
        <v>112.6</v>
      </c>
      <c r="F37" s="425"/>
      <c r="G37" s="281"/>
      <c r="H37" s="281"/>
    </row>
    <row r="38" spans="1:8" ht="19.5" thickBot="1" x14ac:dyDescent="0.3">
      <c r="A38" s="36"/>
      <c r="B38" s="68" t="s">
        <v>424</v>
      </c>
      <c r="C38" s="453">
        <v>4.87</v>
      </c>
      <c r="D38" s="145">
        <v>75.599999999999994</v>
      </c>
      <c r="E38" s="145">
        <f t="shared" si="0"/>
        <v>80.47</v>
      </c>
      <c r="F38" s="425"/>
      <c r="G38" s="281"/>
      <c r="H38" s="281"/>
    </row>
    <row r="39" spans="1:8" ht="55.5" customHeight="1" thickBot="1" x14ac:dyDescent="0.3">
      <c r="A39" s="286"/>
      <c r="B39" s="541" t="s">
        <v>1014</v>
      </c>
      <c r="C39" s="542"/>
      <c r="D39" s="542"/>
      <c r="E39" s="542"/>
      <c r="F39" s="281"/>
      <c r="G39" s="281"/>
      <c r="H39" s="281"/>
    </row>
    <row r="40" spans="1:8" ht="45.75" thickBot="1" x14ac:dyDescent="0.3">
      <c r="A40" s="289">
        <v>1</v>
      </c>
      <c r="B40" s="375" t="s">
        <v>782</v>
      </c>
      <c r="C40" s="454">
        <v>0.26</v>
      </c>
      <c r="D40" s="287">
        <v>78.94</v>
      </c>
      <c r="E40" s="423">
        <f>C40+D40</f>
        <v>79.2</v>
      </c>
      <c r="F40" s="426"/>
      <c r="G40" s="281"/>
      <c r="H40" s="281"/>
    </row>
    <row r="41" spans="1:8" ht="45.75" thickBot="1" x14ac:dyDescent="0.3">
      <c r="A41" s="289">
        <v>2</v>
      </c>
      <c r="B41" s="375" t="s">
        <v>783</v>
      </c>
      <c r="C41" s="454">
        <v>0.26</v>
      </c>
      <c r="D41" s="287">
        <v>75.95</v>
      </c>
      <c r="E41" s="423">
        <f t="shared" ref="E41:E62" si="1">C41+D41</f>
        <v>76.210000000000008</v>
      </c>
      <c r="F41" s="426"/>
      <c r="G41" s="281"/>
      <c r="H41" s="281"/>
    </row>
    <row r="42" spans="1:8" ht="45.75" thickBot="1" x14ac:dyDescent="0.3">
      <c r="A42" s="289">
        <v>3</v>
      </c>
      <c r="B42" s="375" t="s">
        <v>992</v>
      </c>
      <c r="C42" s="454">
        <v>37</v>
      </c>
      <c r="D42" s="287">
        <v>78.39</v>
      </c>
      <c r="E42" s="423">
        <f t="shared" si="1"/>
        <v>115.39</v>
      </c>
      <c r="F42" s="426"/>
      <c r="G42" s="281"/>
      <c r="H42" s="281"/>
    </row>
    <row r="43" spans="1:8" ht="60.75" thickBot="1" x14ac:dyDescent="0.3">
      <c r="A43" s="289">
        <v>4</v>
      </c>
      <c r="B43" s="375" t="s">
        <v>784</v>
      </c>
      <c r="C43" s="454">
        <v>37</v>
      </c>
      <c r="D43" s="287">
        <v>95.29</v>
      </c>
      <c r="E43" s="423">
        <f t="shared" si="1"/>
        <v>132.29000000000002</v>
      </c>
      <c r="F43" s="426"/>
      <c r="G43" s="281"/>
      <c r="H43" s="281"/>
    </row>
    <row r="44" spans="1:8" ht="60.75" thickBot="1" x14ac:dyDescent="0.3">
      <c r="A44" s="289">
        <f>A43+1</f>
        <v>5</v>
      </c>
      <c r="B44" s="375" t="s">
        <v>931</v>
      </c>
      <c r="C44" s="454">
        <v>69.12</v>
      </c>
      <c r="D44" s="287">
        <v>95.29</v>
      </c>
      <c r="E44" s="423">
        <f t="shared" si="1"/>
        <v>164.41000000000003</v>
      </c>
      <c r="F44" s="426"/>
      <c r="G44" s="281"/>
      <c r="H44" s="281"/>
    </row>
    <row r="45" spans="1:8" ht="45.75" thickBot="1" x14ac:dyDescent="0.3">
      <c r="A45" s="289">
        <f t="shared" ref="A45:A62" si="2">A44+1</f>
        <v>6</v>
      </c>
      <c r="B45" s="376" t="s">
        <v>785</v>
      </c>
      <c r="C45" s="454">
        <v>0.26</v>
      </c>
      <c r="D45" s="287">
        <v>92.64</v>
      </c>
      <c r="E45" s="423">
        <f t="shared" si="1"/>
        <v>92.9</v>
      </c>
      <c r="F45" s="426"/>
      <c r="G45" s="281"/>
      <c r="H45" s="281"/>
    </row>
    <row r="46" spans="1:8" ht="60.75" thickBot="1" x14ac:dyDescent="0.3">
      <c r="A46" s="289">
        <f t="shared" si="2"/>
        <v>7</v>
      </c>
      <c r="B46" s="375" t="s">
        <v>786</v>
      </c>
      <c r="C46" s="454">
        <v>37</v>
      </c>
      <c r="D46" s="287">
        <v>92.03</v>
      </c>
      <c r="E46" s="423">
        <f t="shared" si="1"/>
        <v>129.03</v>
      </c>
      <c r="F46" s="426"/>
      <c r="G46" s="281"/>
      <c r="H46" s="281"/>
    </row>
    <row r="47" spans="1:8" ht="60.75" thickBot="1" x14ac:dyDescent="0.3">
      <c r="A47" s="289">
        <f t="shared" si="2"/>
        <v>8</v>
      </c>
      <c r="B47" s="375" t="s">
        <v>932</v>
      </c>
      <c r="C47" s="454">
        <v>69.12</v>
      </c>
      <c r="D47" s="287">
        <v>92.03</v>
      </c>
      <c r="E47" s="423">
        <f t="shared" si="1"/>
        <v>161.15</v>
      </c>
      <c r="F47" s="426"/>
      <c r="G47" s="281"/>
      <c r="H47" s="281"/>
    </row>
    <row r="48" spans="1:8" ht="45.75" thickBot="1" x14ac:dyDescent="0.3">
      <c r="A48" s="289">
        <f t="shared" si="2"/>
        <v>9</v>
      </c>
      <c r="B48" s="375" t="s">
        <v>787</v>
      </c>
      <c r="C48" s="454">
        <v>0.26</v>
      </c>
      <c r="D48" s="287">
        <v>89.38</v>
      </c>
      <c r="E48" s="423">
        <f t="shared" si="1"/>
        <v>89.64</v>
      </c>
      <c r="F48" s="426"/>
      <c r="G48" s="281"/>
      <c r="H48" s="281"/>
    </row>
    <row r="49" spans="1:8" ht="45.75" thickBot="1" x14ac:dyDescent="0.3">
      <c r="A49" s="289">
        <f t="shared" si="2"/>
        <v>10</v>
      </c>
      <c r="B49" s="375" t="s">
        <v>788</v>
      </c>
      <c r="C49" s="454">
        <v>0.26</v>
      </c>
      <c r="D49" s="287">
        <v>86.11</v>
      </c>
      <c r="E49" s="423">
        <f t="shared" si="1"/>
        <v>86.37</v>
      </c>
      <c r="F49" s="426"/>
      <c r="G49" s="281"/>
      <c r="H49" s="281"/>
    </row>
    <row r="50" spans="1:8" ht="60.75" thickBot="1" x14ac:dyDescent="0.3">
      <c r="A50" s="289">
        <f t="shared" si="2"/>
        <v>11</v>
      </c>
      <c r="B50" s="375" t="s">
        <v>789</v>
      </c>
      <c r="C50" s="454">
        <v>37</v>
      </c>
      <c r="D50" s="287">
        <v>92.03</v>
      </c>
      <c r="E50" s="423">
        <f t="shared" si="1"/>
        <v>129.03</v>
      </c>
      <c r="F50" s="426"/>
      <c r="G50" s="281"/>
      <c r="H50" s="281"/>
    </row>
    <row r="51" spans="1:8" ht="60.75" thickBot="1" x14ac:dyDescent="0.3">
      <c r="A51" s="289">
        <f t="shared" si="2"/>
        <v>12</v>
      </c>
      <c r="B51" s="375" t="s">
        <v>933</v>
      </c>
      <c r="C51" s="454">
        <v>69.12</v>
      </c>
      <c r="D51" s="287">
        <v>92.03</v>
      </c>
      <c r="E51" s="423">
        <f t="shared" si="1"/>
        <v>161.15</v>
      </c>
      <c r="F51" s="426"/>
      <c r="G51" s="281"/>
      <c r="H51" s="281"/>
    </row>
    <row r="52" spans="1:8" ht="45.75" thickBot="1" x14ac:dyDescent="0.3">
      <c r="A52" s="289">
        <f t="shared" si="2"/>
        <v>13</v>
      </c>
      <c r="B52" s="377" t="s">
        <v>790</v>
      </c>
      <c r="C52" s="454">
        <v>0.26</v>
      </c>
      <c r="D52" s="287">
        <v>89.38</v>
      </c>
      <c r="E52" s="423">
        <f t="shared" si="1"/>
        <v>89.64</v>
      </c>
      <c r="F52" s="426"/>
      <c r="G52" s="281"/>
      <c r="H52" s="281"/>
    </row>
    <row r="53" spans="1:8" ht="45.75" thickBot="1" x14ac:dyDescent="0.3">
      <c r="A53" s="289">
        <f t="shared" si="2"/>
        <v>14</v>
      </c>
      <c r="B53" s="377" t="s">
        <v>791</v>
      </c>
      <c r="C53" s="454">
        <v>0.26</v>
      </c>
      <c r="D53" s="287">
        <v>89.37</v>
      </c>
      <c r="E53" s="423">
        <f t="shared" si="1"/>
        <v>89.63000000000001</v>
      </c>
      <c r="F53" s="426"/>
      <c r="G53" s="281"/>
      <c r="H53" s="281"/>
    </row>
    <row r="54" spans="1:8" ht="45.75" thickBot="1" x14ac:dyDescent="0.3">
      <c r="A54" s="289">
        <f t="shared" si="2"/>
        <v>15</v>
      </c>
      <c r="B54" s="377" t="s">
        <v>792</v>
      </c>
      <c r="C54" s="454">
        <v>0.26</v>
      </c>
      <c r="D54" s="287">
        <v>86.11</v>
      </c>
      <c r="E54" s="423">
        <f t="shared" si="1"/>
        <v>86.37</v>
      </c>
      <c r="F54" s="426"/>
      <c r="G54" s="281"/>
      <c r="H54" s="281"/>
    </row>
    <row r="55" spans="1:8" ht="60.75" thickBot="1" x14ac:dyDescent="0.3">
      <c r="A55" s="289">
        <f t="shared" si="2"/>
        <v>16</v>
      </c>
      <c r="B55" s="377" t="s">
        <v>793</v>
      </c>
      <c r="C55" s="454">
        <v>37</v>
      </c>
      <c r="D55" s="287">
        <v>136.72</v>
      </c>
      <c r="E55" s="423">
        <f t="shared" si="1"/>
        <v>173.72</v>
      </c>
      <c r="F55" s="426"/>
      <c r="G55" s="281"/>
      <c r="H55" s="281"/>
    </row>
    <row r="56" spans="1:8" ht="60.75" thickBot="1" x14ac:dyDescent="0.3">
      <c r="A56" s="289">
        <f t="shared" si="2"/>
        <v>17</v>
      </c>
      <c r="B56" s="377" t="s">
        <v>934</v>
      </c>
      <c r="C56" s="454">
        <v>69.12</v>
      </c>
      <c r="D56" s="287">
        <v>136.72</v>
      </c>
      <c r="E56" s="423">
        <f t="shared" si="1"/>
        <v>205.84</v>
      </c>
      <c r="F56" s="426"/>
      <c r="G56" s="281"/>
      <c r="H56" s="281"/>
    </row>
    <row r="57" spans="1:8" ht="60.75" thickBot="1" x14ac:dyDescent="0.3">
      <c r="A57" s="289">
        <f t="shared" si="2"/>
        <v>18</v>
      </c>
      <c r="B57" s="377" t="s">
        <v>794</v>
      </c>
      <c r="C57" s="454">
        <v>0.26</v>
      </c>
      <c r="D57" s="287">
        <v>134.06</v>
      </c>
      <c r="E57" s="423">
        <f t="shared" si="1"/>
        <v>134.32</v>
      </c>
      <c r="F57" s="426"/>
      <c r="G57" s="281"/>
      <c r="H57" s="281"/>
    </row>
    <row r="58" spans="1:8" ht="88.5" customHeight="1" thickBot="1" x14ac:dyDescent="0.3">
      <c r="A58" s="289">
        <f t="shared" si="2"/>
        <v>19</v>
      </c>
      <c r="B58" s="377" t="s">
        <v>993</v>
      </c>
      <c r="C58" s="454">
        <v>37</v>
      </c>
      <c r="D58" s="287">
        <v>178.42</v>
      </c>
      <c r="E58" s="423">
        <f t="shared" si="1"/>
        <v>215.42</v>
      </c>
      <c r="F58" s="426"/>
      <c r="G58" s="281"/>
      <c r="H58" s="281"/>
    </row>
    <row r="59" spans="1:8" ht="72" thickBot="1" x14ac:dyDescent="0.3">
      <c r="A59" s="289">
        <f t="shared" si="2"/>
        <v>20</v>
      </c>
      <c r="B59" s="377" t="s">
        <v>994</v>
      </c>
      <c r="C59" s="454">
        <v>69.12</v>
      </c>
      <c r="D59" s="287">
        <v>178.42</v>
      </c>
      <c r="E59" s="423">
        <f t="shared" si="1"/>
        <v>247.54</v>
      </c>
      <c r="F59" s="426"/>
      <c r="G59" s="281"/>
      <c r="H59" s="281"/>
    </row>
    <row r="60" spans="1:8" ht="57.75" thickBot="1" x14ac:dyDescent="0.3">
      <c r="A60" s="289">
        <f t="shared" si="2"/>
        <v>21</v>
      </c>
      <c r="B60" s="377" t="s">
        <v>995</v>
      </c>
      <c r="C60" s="454">
        <v>0.26</v>
      </c>
      <c r="D60" s="287">
        <v>175.99</v>
      </c>
      <c r="E60" s="423">
        <f t="shared" si="1"/>
        <v>176.25</v>
      </c>
      <c r="F60" s="426"/>
      <c r="G60" s="281"/>
      <c r="H60" s="281"/>
    </row>
    <row r="61" spans="1:8" ht="72" thickBot="1" x14ac:dyDescent="0.3">
      <c r="A61" s="289">
        <f t="shared" si="2"/>
        <v>22</v>
      </c>
      <c r="B61" s="377" t="s">
        <v>1041</v>
      </c>
      <c r="C61" s="454">
        <v>101.21</v>
      </c>
      <c r="D61" s="287">
        <v>206.7</v>
      </c>
      <c r="E61" s="423">
        <f t="shared" si="1"/>
        <v>307.90999999999997</v>
      </c>
      <c r="F61" s="426"/>
      <c r="G61" s="281"/>
      <c r="H61" s="281"/>
    </row>
    <row r="62" spans="1:8" ht="72" thickBot="1" x14ac:dyDescent="0.3">
      <c r="A62" s="289">
        <f t="shared" si="2"/>
        <v>23</v>
      </c>
      <c r="B62" s="377" t="s">
        <v>996</v>
      </c>
      <c r="C62" s="454">
        <v>133.33000000000001</v>
      </c>
      <c r="D62" s="288">
        <v>206.7</v>
      </c>
      <c r="E62" s="423">
        <f t="shared" si="1"/>
        <v>340.03</v>
      </c>
      <c r="F62" s="425"/>
      <c r="G62" s="281"/>
      <c r="H62" s="281"/>
    </row>
    <row r="63" spans="1:8" ht="17.25" customHeight="1" thickBot="1" x14ac:dyDescent="0.3">
      <c r="A63" s="94" t="s">
        <v>140</v>
      </c>
      <c r="B63" s="539" t="s">
        <v>1016</v>
      </c>
      <c r="C63" s="540"/>
      <c r="D63" s="540"/>
      <c r="E63" s="424"/>
      <c r="F63" s="281"/>
      <c r="G63" s="281"/>
      <c r="H63" s="281"/>
    </row>
    <row r="64" spans="1:8" ht="45" x14ac:dyDescent="0.3">
      <c r="A64" s="90" t="s">
        <v>141</v>
      </c>
      <c r="B64" s="92" t="s">
        <v>142</v>
      </c>
      <c r="C64" s="93"/>
      <c r="D64" s="146">
        <v>22.85</v>
      </c>
      <c r="E64" s="146">
        <f>C64+D64</f>
        <v>22.85</v>
      </c>
      <c r="F64" s="425"/>
      <c r="G64" s="281"/>
      <c r="H64" s="281"/>
    </row>
    <row r="65" spans="1:8" ht="18.75" x14ac:dyDescent="0.3">
      <c r="A65" s="27" t="s">
        <v>143</v>
      </c>
      <c r="B65" s="69" t="s">
        <v>144</v>
      </c>
      <c r="C65" s="70"/>
      <c r="D65" s="146">
        <v>22.85</v>
      </c>
      <c r="E65" s="146">
        <f t="shared" ref="E65:E67" si="3">C65+D65</f>
        <v>22.85</v>
      </c>
      <c r="F65" s="425"/>
      <c r="G65" s="281"/>
      <c r="H65" s="281"/>
    </row>
    <row r="66" spans="1:8" ht="45" x14ac:dyDescent="0.3">
      <c r="A66" s="7" t="s">
        <v>320</v>
      </c>
      <c r="B66" s="38" t="s">
        <v>322</v>
      </c>
      <c r="C66" s="71"/>
      <c r="D66" s="146">
        <v>43.63</v>
      </c>
      <c r="E66" s="146">
        <f t="shared" si="3"/>
        <v>43.63</v>
      </c>
      <c r="F66" s="425"/>
      <c r="G66" s="281"/>
      <c r="H66" s="281"/>
    </row>
    <row r="67" spans="1:8" ht="45" x14ac:dyDescent="0.3">
      <c r="A67" s="7" t="s">
        <v>321</v>
      </c>
      <c r="B67" s="38" t="s">
        <v>323</v>
      </c>
      <c r="C67" s="71"/>
      <c r="D67" s="146">
        <v>54.54</v>
      </c>
      <c r="E67" s="146">
        <f t="shared" si="3"/>
        <v>54.54</v>
      </c>
      <c r="F67" s="425"/>
      <c r="G67" s="281"/>
      <c r="H67" s="281"/>
    </row>
    <row r="68" spans="1:8" ht="54.75" customHeight="1" x14ac:dyDescent="0.25">
      <c r="A68" s="532" t="s">
        <v>336</v>
      </c>
      <c r="B68" s="532"/>
      <c r="C68" s="532"/>
      <c r="D68" s="532"/>
      <c r="E68" s="532"/>
      <c r="F68" s="281"/>
      <c r="G68" s="281"/>
      <c r="H68" s="281"/>
    </row>
    <row r="69" spans="1:8" ht="54.75" customHeight="1" x14ac:dyDescent="0.25">
      <c r="A69" s="533"/>
      <c r="B69" s="533"/>
      <c r="C69" s="533"/>
      <c r="D69" s="533"/>
      <c r="E69" s="533"/>
      <c r="F69" s="281"/>
      <c r="G69" s="281"/>
      <c r="H69" s="281"/>
    </row>
    <row r="70" spans="1:8" ht="96" customHeight="1" x14ac:dyDescent="0.25">
      <c r="A70" s="533"/>
      <c r="B70" s="533"/>
      <c r="C70" s="533"/>
      <c r="D70" s="533"/>
      <c r="E70" s="533"/>
      <c r="F70" s="281"/>
      <c r="G70" s="281"/>
      <c r="H70" s="281"/>
    </row>
    <row r="72" spans="1:8" x14ac:dyDescent="0.25">
      <c r="B72" s="4" t="s">
        <v>36</v>
      </c>
      <c r="E72" s="4" t="s">
        <v>773</v>
      </c>
    </row>
  </sheetData>
  <mergeCells count="8">
    <mergeCell ref="C2:E2"/>
    <mergeCell ref="A68:E70"/>
    <mergeCell ref="A7:E7"/>
    <mergeCell ref="A8:E8"/>
    <mergeCell ref="B11:E11"/>
    <mergeCell ref="B12:E12"/>
    <mergeCell ref="B63:D63"/>
    <mergeCell ref="B39:E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60"/>
  <sheetViews>
    <sheetView view="pageBreakPreview" zoomScale="90" zoomScaleNormal="100" zoomScaleSheetLayoutView="90" workbookViewId="0">
      <selection activeCell="C13" sqref="C13:C57"/>
    </sheetView>
  </sheetViews>
  <sheetFormatPr defaultColWidth="9.140625" defaultRowHeight="15" x14ac:dyDescent="0.25"/>
  <cols>
    <col min="1" max="1" width="8.42578125" style="4" customWidth="1"/>
    <col min="2" max="2" width="77.140625" style="4" customWidth="1"/>
    <col min="3" max="3" width="21.42578125" style="245" customWidth="1"/>
    <col min="4" max="4" width="19" style="245" customWidth="1"/>
    <col min="5" max="5" width="21.42578125" style="245" customWidth="1"/>
    <col min="6" max="16384" width="9.140625" style="4"/>
  </cols>
  <sheetData>
    <row r="1" spans="1:5" ht="18.75" x14ac:dyDescent="0.3">
      <c r="C1" s="175"/>
      <c r="D1" s="374"/>
      <c r="E1" s="374" t="s">
        <v>0</v>
      </c>
    </row>
    <row r="2" spans="1:5" ht="18.75" x14ac:dyDescent="0.3">
      <c r="C2" s="500" t="s">
        <v>33</v>
      </c>
      <c r="D2" s="500"/>
      <c r="E2" s="500"/>
    </row>
    <row r="3" spans="1:5" ht="18.75" x14ac:dyDescent="0.3">
      <c r="C3" s="175"/>
      <c r="D3" s="374"/>
      <c r="E3" s="374" t="s">
        <v>1</v>
      </c>
    </row>
    <row r="4" spans="1:5" ht="18.75" x14ac:dyDescent="0.3">
      <c r="C4" s="175"/>
      <c r="D4" s="374"/>
      <c r="E4" s="374" t="s">
        <v>569</v>
      </c>
    </row>
    <row r="5" spans="1:5" ht="18.75" x14ac:dyDescent="0.3">
      <c r="C5" s="175"/>
      <c r="D5" s="374"/>
      <c r="E5" s="422" t="s">
        <v>1126</v>
      </c>
    </row>
    <row r="7" spans="1:5" ht="18.75" x14ac:dyDescent="0.3">
      <c r="A7" s="543" t="s">
        <v>2</v>
      </c>
      <c r="B7" s="543"/>
      <c r="C7" s="543"/>
      <c r="D7" s="543"/>
      <c r="E7" s="543"/>
    </row>
    <row r="8" spans="1:5" ht="50.25" customHeight="1" x14ac:dyDescent="0.25">
      <c r="A8" s="544" t="s">
        <v>1130</v>
      </c>
      <c r="B8" s="544"/>
      <c r="C8" s="544"/>
      <c r="D8" s="544"/>
      <c r="E8" s="544"/>
    </row>
    <row r="9" spans="1:5" ht="75" x14ac:dyDescent="0.25">
      <c r="A9" s="78" t="s">
        <v>5</v>
      </c>
      <c r="B9" s="79" t="s">
        <v>6</v>
      </c>
      <c r="C9" s="80" t="s">
        <v>408</v>
      </c>
      <c r="D9" s="80" t="s">
        <v>1084</v>
      </c>
      <c r="E9" s="189" t="s">
        <v>407</v>
      </c>
    </row>
    <row r="10" spans="1:5" ht="18.75" x14ac:dyDescent="0.3">
      <c r="A10" s="78">
        <v>1</v>
      </c>
      <c r="B10" s="81">
        <v>2</v>
      </c>
      <c r="C10" s="82">
        <v>3</v>
      </c>
      <c r="D10" s="82">
        <v>4</v>
      </c>
      <c r="E10" s="82">
        <v>5</v>
      </c>
    </row>
    <row r="11" spans="1:5" ht="18.75" customHeight="1" x14ac:dyDescent="0.3">
      <c r="A11" s="311" t="s">
        <v>307</v>
      </c>
      <c r="B11" s="545" t="s">
        <v>146</v>
      </c>
      <c r="C11" s="546"/>
      <c r="D11" s="546"/>
      <c r="E11" s="312"/>
    </row>
    <row r="12" spans="1:5" ht="20.25" customHeight="1" x14ac:dyDescent="0.3">
      <c r="A12" s="313"/>
      <c r="B12" s="547" t="s">
        <v>607</v>
      </c>
      <c r="C12" s="548"/>
      <c r="D12" s="548"/>
      <c r="E12" s="312"/>
    </row>
    <row r="13" spans="1:5" ht="29.25" customHeight="1" x14ac:dyDescent="0.25">
      <c r="A13" s="318" t="s">
        <v>373</v>
      </c>
      <c r="B13" s="319" t="s">
        <v>936</v>
      </c>
      <c r="C13" s="194">
        <v>1.69</v>
      </c>
      <c r="D13" s="194">
        <v>52.06</v>
      </c>
      <c r="E13" s="315">
        <f>C13+D13</f>
        <v>53.75</v>
      </c>
    </row>
    <row r="14" spans="1:5" ht="18.75" x14ac:dyDescent="0.25">
      <c r="A14" s="318" t="s">
        <v>145</v>
      </c>
      <c r="B14" s="319" t="s">
        <v>937</v>
      </c>
      <c r="C14" s="194">
        <v>145.9</v>
      </c>
      <c r="D14" s="194">
        <v>69</v>
      </c>
      <c r="E14" s="315">
        <f>C14+D14</f>
        <v>214.9</v>
      </c>
    </row>
    <row r="15" spans="1:5" ht="18.75" x14ac:dyDescent="0.25">
      <c r="A15" s="318" t="s">
        <v>374</v>
      </c>
      <c r="B15" s="319" t="s">
        <v>938</v>
      </c>
      <c r="C15" s="194">
        <v>3.23</v>
      </c>
      <c r="D15" s="194">
        <v>69</v>
      </c>
      <c r="E15" s="315">
        <f t="shared" ref="E15:E48" si="0">C15+D15</f>
        <v>72.23</v>
      </c>
    </row>
    <row r="16" spans="1:5" ht="18.75" x14ac:dyDescent="0.25">
      <c r="A16" s="318" t="s">
        <v>375</v>
      </c>
      <c r="B16" s="319" t="s">
        <v>939</v>
      </c>
      <c r="C16" s="194">
        <v>1.69</v>
      </c>
      <c r="D16" s="194">
        <v>35.19</v>
      </c>
      <c r="E16" s="315">
        <f t="shared" si="0"/>
        <v>36.879999999999995</v>
      </c>
    </row>
    <row r="17" spans="1:5" ht="18.75" x14ac:dyDescent="0.25">
      <c r="A17" s="318" t="s">
        <v>376</v>
      </c>
      <c r="B17" s="320" t="s">
        <v>940</v>
      </c>
      <c r="C17" s="194">
        <v>145.9</v>
      </c>
      <c r="D17" s="194">
        <v>46.34</v>
      </c>
      <c r="E17" s="315">
        <f>C17+D17</f>
        <v>192.24</v>
      </c>
    </row>
    <row r="18" spans="1:5" ht="18.75" x14ac:dyDescent="0.25">
      <c r="A18" s="318" t="s">
        <v>378</v>
      </c>
      <c r="B18" s="319" t="s">
        <v>941</v>
      </c>
      <c r="C18" s="194">
        <v>1.69</v>
      </c>
      <c r="D18" s="194">
        <v>52.51</v>
      </c>
      <c r="E18" s="315">
        <f t="shared" si="0"/>
        <v>54.199999999999996</v>
      </c>
    </row>
    <row r="19" spans="1:5" ht="18.75" x14ac:dyDescent="0.25">
      <c r="A19" s="318" t="s">
        <v>379</v>
      </c>
      <c r="B19" s="319" t="s">
        <v>942</v>
      </c>
      <c r="C19" s="194">
        <v>145.9</v>
      </c>
      <c r="D19" s="194">
        <v>69</v>
      </c>
      <c r="E19" s="315">
        <f>C19+D19</f>
        <v>214.9</v>
      </c>
    </row>
    <row r="20" spans="1:5" ht="18.75" x14ac:dyDescent="0.25">
      <c r="A20" s="318" t="s">
        <v>616</v>
      </c>
      <c r="B20" s="319" t="s">
        <v>943</v>
      </c>
      <c r="C20" s="194">
        <v>3.23</v>
      </c>
      <c r="D20" s="194">
        <v>69</v>
      </c>
      <c r="E20" s="315">
        <f t="shared" si="0"/>
        <v>72.23</v>
      </c>
    </row>
    <row r="21" spans="1:5" ht="40.5" customHeight="1" x14ac:dyDescent="0.25">
      <c r="A21" s="318" t="s">
        <v>617</v>
      </c>
      <c r="B21" s="321" t="s">
        <v>944</v>
      </c>
      <c r="C21" s="194">
        <v>1.69</v>
      </c>
      <c r="D21" s="194">
        <v>52.51</v>
      </c>
      <c r="E21" s="315">
        <f t="shared" si="0"/>
        <v>54.199999999999996</v>
      </c>
    </row>
    <row r="22" spans="1:5" ht="38.25" customHeight="1" x14ac:dyDescent="0.25">
      <c r="A22" s="318" t="s">
        <v>618</v>
      </c>
      <c r="B22" s="321" t="s">
        <v>945</v>
      </c>
      <c r="C22" s="194">
        <v>145.9</v>
      </c>
      <c r="D22" s="194">
        <v>69</v>
      </c>
      <c r="E22" s="315">
        <f>C22+D22</f>
        <v>214.9</v>
      </c>
    </row>
    <row r="23" spans="1:5" ht="24.75" customHeight="1" x14ac:dyDescent="0.25">
      <c r="A23" s="318" t="s">
        <v>619</v>
      </c>
      <c r="B23" s="321" t="s">
        <v>946</v>
      </c>
      <c r="C23" s="194">
        <v>3.23</v>
      </c>
      <c r="D23" s="194">
        <v>69</v>
      </c>
      <c r="E23" s="315">
        <f t="shared" si="0"/>
        <v>72.23</v>
      </c>
    </row>
    <row r="24" spans="1:5" ht="50.25" customHeight="1" x14ac:dyDescent="0.25">
      <c r="A24" s="318" t="s">
        <v>620</v>
      </c>
      <c r="B24" s="321" t="s">
        <v>947</v>
      </c>
      <c r="C24" s="194">
        <v>1.69</v>
      </c>
      <c r="D24" s="194">
        <v>52.06</v>
      </c>
      <c r="E24" s="315">
        <f t="shared" si="0"/>
        <v>53.75</v>
      </c>
    </row>
    <row r="25" spans="1:5" ht="18.75" x14ac:dyDescent="0.25">
      <c r="A25" s="318" t="s">
        <v>621</v>
      </c>
      <c r="B25" s="321" t="s">
        <v>948</v>
      </c>
      <c r="C25" s="194">
        <v>1.69</v>
      </c>
      <c r="D25" s="194">
        <v>35.19</v>
      </c>
      <c r="E25" s="315">
        <f t="shared" si="0"/>
        <v>36.879999999999995</v>
      </c>
    </row>
    <row r="26" spans="1:5" ht="18.75" x14ac:dyDescent="0.25">
      <c r="A26" s="318" t="s">
        <v>622</v>
      </c>
      <c r="B26" s="321" t="s">
        <v>949</v>
      </c>
      <c r="C26" s="194">
        <v>145.9</v>
      </c>
      <c r="D26" s="194">
        <v>46.34</v>
      </c>
      <c r="E26" s="315">
        <f>C26+D26</f>
        <v>192.24</v>
      </c>
    </row>
    <row r="27" spans="1:5" ht="18.75" x14ac:dyDescent="0.25">
      <c r="A27" s="318" t="s">
        <v>623</v>
      </c>
      <c r="B27" s="321" t="s">
        <v>950</v>
      </c>
      <c r="C27" s="194">
        <v>3.23</v>
      </c>
      <c r="D27" s="194">
        <v>46.34</v>
      </c>
      <c r="E27" s="315">
        <f t="shared" si="0"/>
        <v>49.57</v>
      </c>
    </row>
    <row r="28" spans="1:5" ht="18.75" x14ac:dyDescent="0.25">
      <c r="A28" s="318" t="s">
        <v>624</v>
      </c>
      <c r="B28" s="321" t="s">
        <v>951</v>
      </c>
      <c r="C28" s="194">
        <v>1.69</v>
      </c>
      <c r="D28" s="194">
        <v>35.19</v>
      </c>
      <c r="E28" s="315">
        <f t="shared" si="0"/>
        <v>36.879999999999995</v>
      </c>
    </row>
    <row r="29" spans="1:5" ht="18.75" x14ac:dyDescent="0.25">
      <c r="A29" s="318" t="s">
        <v>625</v>
      </c>
      <c r="B29" s="321" t="s">
        <v>952</v>
      </c>
      <c r="C29" s="194">
        <v>145.9</v>
      </c>
      <c r="D29" s="194">
        <v>46.34</v>
      </c>
      <c r="E29" s="315">
        <f>C29+D29</f>
        <v>192.24</v>
      </c>
    </row>
    <row r="30" spans="1:5" ht="18.75" x14ac:dyDescent="0.25">
      <c r="A30" s="318" t="s">
        <v>626</v>
      </c>
      <c r="B30" s="321" t="s">
        <v>953</v>
      </c>
      <c r="C30" s="194">
        <v>3.23</v>
      </c>
      <c r="D30" s="194">
        <v>46.34</v>
      </c>
      <c r="E30" s="315">
        <f t="shared" si="0"/>
        <v>49.57</v>
      </c>
    </row>
    <row r="31" spans="1:5" ht="18.75" x14ac:dyDescent="0.25">
      <c r="A31" s="318" t="s">
        <v>627</v>
      </c>
      <c r="B31" s="321" t="s">
        <v>954</v>
      </c>
      <c r="C31" s="194">
        <v>1.69</v>
      </c>
      <c r="D31" s="194">
        <v>52.51</v>
      </c>
      <c r="E31" s="315">
        <f t="shared" si="0"/>
        <v>54.199999999999996</v>
      </c>
    </row>
    <row r="32" spans="1:5" ht="18.75" x14ac:dyDescent="0.25">
      <c r="A32" s="322" t="s">
        <v>628</v>
      </c>
      <c r="B32" s="323" t="s">
        <v>955</v>
      </c>
      <c r="C32" s="194">
        <v>145.9</v>
      </c>
      <c r="D32" s="194">
        <v>69.599999999999994</v>
      </c>
      <c r="E32" s="315">
        <f t="shared" ref="E32" si="1">C32+D32</f>
        <v>215.5</v>
      </c>
    </row>
    <row r="33" spans="1:5" ht="18.75" x14ac:dyDescent="0.25">
      <c r="A33" s="322" t="s">
        <v>629</v>
      </c>
      <c r="B33" s="323" t="s">
        <v>956</v>
      </c>
      <c r="C33" s="194">
        <v>3.23</v>
      </c>
      <c r="D33" s="194">
        <v>69.599999999999994</v>
      </c>
      <c r="E33" s="315">
        <f t="shared" si="0"/>
        <v>72.83</v>
      </c>
    </row>
    <row r="34" spans="1:5" ht="18.75" x14ac:dyDescent="0.25">
      <c r="A34" s="322" t="s">
        <v>630</v>
      </c>
      <c r="B34" s="323" t="s">
        <v>957</v>
      </c>
      <c r="C34" s="194">
        <v>1.69</v>
      </c>
      <c r="D34" s="194">
        <v>52.06</v>
      </c>
      <c r="E34" s="315">
        <f t="shared" si="0"/>
        <v>53.75</v>
      </c>
    </row>
    <row r="35" spans="1:5" ht="18.75" x14ac:dyDescent="0.25">
      <c r="A35" s="322" t="s">
        <v>631</v>
      </c>
      <c r="B35" s="323" t="s">
        <v>958</v>
      </c>
      <c r="C35" s="194">
        <v>145.9</v>
      </c>
      <c r="D35" s="194">
        <v>69.599999999999994</v>
      </c>
      <c r="E35" s="315">
        <f>D35+C35</f>
        <v>215.5</v>
      </c>
    </row>
    <row r="36" spans="1:5" ht="18.75" x14ac:dyDescent="0.25">
      <c r="A36" s="324" t="s">
        <v>632</v>
      </c>
      <c r="B36" s="323" t="s">
        <v>959</v>
      </c>
      <c r="C36" s="194">
        <v>3.23</v>
      </c>
      <c r="D36" s="194">
        <v>69.599999999999994</v>
      </c>
      <c r="E36" s="315">
        <f>D36+C36</f>
        <v>72.83</v>
      </c>
    </row>
    <row r="37" spans="1:5" ht="18.75" x14ac:dyDescent="0.25">
      <c r="A37" s="324" t="s">
        <v>633</v>
      </c>
      <c r="B37" s="325" t="s">
        <v>960</v>
      </c>
      <c r="C37" s="194">
        <v>1.69</v>
      </c>
      <c r="D37" s="194">
        <v>52.51</v>
      </c>
      <c r="E37" s="315">
        <f>D37+C37</f>
        <v>54.199999999999996</v>
      </c>
    </row>
    <row r="38" spans="1:5" ht="18.75" customHeight="1" x14ac:dyDescent="0.25">
      <c r="A38" s="324" t="s">
        <v>634</v>
      </c>
      <c r="B38" s="325" t="s">
        <v>961</v>
      </c>
      <c r="C38" s="194">
        <v>145.9</v>
      </c>
      <c r="D38" s="194">
        <v>69.599999999999994</v>
      </c>
      <c r="E38" s="315">
        <f>D38+C38</f>
        <v>215.5</v>
      </c>
    </row>
    <row r="39" spans="1:5" ht="18.75" x14ac:dyDescent="0.25">
      <c r="A39" s="324" t="s">
        <v>635</v>
      </c>
      <c r="B39" s="325" t="s">
        <v>962</v>
      </c>
      <c r="C39" s="194">
        <v>1.69</v>
      </c>
      <c r="D39" s="194">
        <v>52.51</v>
      </c>
      <c r="E39" s="315">
        <f>C39+D39</f>
        <v>54.199999999999996</v>
      </c>
    </row>
    <row r="40" spans="1:5" ht="18.75" x14ac:dyDescent="0.25">
      <c r="A40" s="324" t="s">
        <v>636</v>
      </c>
      <c r="B40" s="323" t="s">
        <v>963</v>
      </c>
      <c r="C40" s="194">
        <v>145.9</v>
      </c>
      <c r="D40" s="194">
        <v>69.599999999999994</v>
      </c>
      <c r="E40" s="315">
        <f>D40+C40</f>
        <v>215.5</v>
      </c>
    </row>
    <row r="41" spans="1:5" ht="18.75" x14ac:dyDescent="0.25">
      <c r="A41" s="322" t="s">
        <v>637</v>
      </c>
      <c r="B41" s="323" t="s">
        <v>964</v>
      </c>
      <c r="C41" s="194">
        <v>3.23</v>
      </c>
      <c r="D41" s="194">
        <v>69.599999999999994</v>
      </c>
      <c r="E41" s="315">
        <f>D41+C41</f>
        <v>72.83</v>
      </c>
    </row>
    <row r="42" spans="1:5" ht="18.75" x14ac:dyDescent="0.25">
      <c r="A42" s="326" t="s">
        <v>638</v>
      </c>
      <c r="B42" s="325" t="s">
        <v>579</v>
      </c>
      <c r="C42" s="194"/>
      <c r="D42" s="194">
        <v>11.57</v>
      </c>
      <c r="E42" s="315">
        <f>D42+C42</f>
        <v>11.57</v>
      </c>
    </row>
    <row r="43" spans="1:5" ht="37.5" x14ac:dyDescent="0.25">
      <c r="A43" s="326"/>
      <c r="B43" s="325" t="s">
        <v>1045</v>
      </c>
      <c r="C43" s="194"/>
      <c r="D43" s="194">
        <v>12.47</v>
      </c>
      <c r="E43" s="315">
        <f>D43+C43</f>
        <v>12.47</v>
      </c>
    </row>
    <row r="44" spans="1:5" ht="18.75" x14ac:dyDescent="0.25">
      <c r="A44" s="318" t="s">
        <v>639</v>
      </c>
      <c r="B44" s="321" t="s">
        <v>147</v>
      </c>
      <c r="C44" s="194">
        <v>1.69</v>
      </c>
      <c r="D44" s="194">
        <v>52.07</v>
      </c>
      <c r="E44" s="315">
        <f t="shared" si="0"/>
        <v>53.76</v>
      </c>
    </row>
    <row r="45" spans="1:5" ht="23.25" customHeight="1" x14ac:dyDescent="0.25">
      <c r="A45" s="322" t="s">
        <v>640</v>
      </c>
      <c r="B45" s="327" t="s">
        <v>965</v>
      </c>
      <c r="C45" s="194">
        <v>145.9</v>
      </c>
      <c r="D45" s="194">
        <v>73.62</v>
      </c>
      <c r="E45" s="315">
        <f>C45+D45</f>
        <v>219.52</v>
      </c>
    </row>
    <row r="46" spans="1:5" ht="24.75" customHeight="1" x14ac:dyDescent="0.25">
      <c r="A46" s="326" t="s">
        <v>641</v>
      </c>
      <c r="B46" s="327" t="s">
        <v>966</v>
      </c>
      <c r="C46" s="194">
        <v>3.23</v>
      </c>
      <c r="D46" s="194">
        <v>73.62</v>
      </c>
      <c r="E46" s="315">
        <f t="shared" si="0"/>
        <v>76.850000000000009</v>
      </c>
    </row>
    <row r="47" spans="1:5" ht="18.75" x14ac:dyDescent="0.25">
      <c r="A47" s="326" t="s">
        <v>642</v>
      </c>
      <c r="B47" s="325" t="s">
        <v>580</v>
      </c>
      <c r="C47" s="194">
        <v>1.56</v>
      </c>
      <c r="D47" s="194">
        <v>11.57</v>
      </c>
      <c r="E47" s="315">
        <f t="shared" si="0"/>
        <v>13.13</v>
      </c>
    </row>
    <row r="48" spans="1:5" ht="18.75" x14ac:dyDescent="0.25">
      <c r="A48" s="326" t="s">
        <v>643</v>
      </c>
      <c r="B48" s="325" t="s">
        <v>581</v>
      </c>
      <c r="C48" s="194"/>
      <c r="D48" s="194">
        <v>5.79</v>
      </c>
      <c r="E48" s="315">
        <f t="shared" si="0"/>
        <v>5.79</v>
      </c>
    </row>
    <row r="49" spans="1:5" ht="18.75" x14ac:dyDescent="0.25">
      <c r="A49" s="326" t="s">
        <v>644</v>
      </c>
      <c r="B49" s="323" t="s">
        <v>532</v>
      </c>
      <c r="C49" s="194"/>
      <c r="D49" s="194">
        <v>19.3</v>
      </c>
      <c r="E49" s="315">
        <f>D49</f>
        <v>19.3</v>
      </c>
    </row>
    <row r="50" spans="1:5" ht="18.75" x14ac:dyDescent="0.25">
      <c r="A50" s="326" t="s">
        <v>923</v>
      </c>
      <c r="B50" s="323" t="s">
        <v>924</v>
      </c>
      <c r="C50" s="194"/>
      <c r="D50" s="194">
        <v>6.56</v>
      </c>
      <c r="E50" s="315">
        <f>D50</f>
        <v>6.56</v>
      </c>
    </row>
    <row r="51" spans="1:5" ht="18.75" x14ac:dyDescent="0.25">
      <c r="A51" s="328" t="s">
        <v>925</v>
      </c>
      <c r="B51" s="323" t="s">
        <v>926</v>
      </c>
      <c r="C51" s="194"/>
      <c r="D51" s="194">
        <v>6.56</v>
      </c>
      <c r="E51" s="315">
        <f>D51</f>
        <v>6.56</v>
      </c>
    </row>
    <row r="52" spans="1:5" ht="18.75" x14ac:dyDescent="0.25">
      <c r="A52" s="326" t="s">
        <v>927</v>
      </c>
      <c r="B52" s="323" t="s">
        <v>929</v>
      </c>
      <c r="C52" s="194"/>
      <c r="D52" s="194">
        <v>9.26</v>
      </c>
      <c r="E52" s="315">
        <f t="shared" ref="E52:E54" si="2">D52</f>
        <v>9.26</v>
      </c>
    </row>
    <row r="53" spans="1:5" ht="18.75" x14ac:dyDescent="0.25">
      <c r="A53" s="326" t="s">
        <v>928</v>
      </c>
      <c r="B53" s="323" t="s">
        <v>930</v>
      </c>
      <c r="C53" s="194"/>
      <c r="D53" s="194">
        <v>9.26</v>
      </c>
      <c r="E53" s="315">
        <f t="shared" si="2"/>
        <v>9.26</v>
      </c>
    </row>
    <row r="54" spans="1:5" ht="37.5" x14ac:dyDescent="0.25">
      <c r="A54" s="326" t="s">
        <v>997</v>
      </c>
      <c r="B54" s="323" t="s">
        <v>998</v>
      </c>
      <c r="C54" s="194"/>
      <c r="D54" s="194">
        <v>19.3</v>
      </c>
      <c r="E54" s="315">
        <f t="shared" si="2"/>
        <v>19.3</v>
      </c>
    </row>
    <row r="55" spans="1:5" ht="18.75" x14ac:dyDescent="0.25">
      <c r="A55" s="326"/>
      <c r="B55" s="323" t="s">
        <v>650</v>
      </c>
      <c r="C55" s="288"/>
      <c r="D55" s="287"/>
      <c r="E55" s="287"/>
    </row>
    <row r="56" spans="1:5" ht="18.75" x14ac:dyDescent="0.25">
      <c r="A56" s="326"/>
      <c r="B56" s="329" t="s">
        <v>651</v>
      </c>
      <c r="C56" s="316">
        <v>0.79</v>
      </c>
      <c r="D56" s="288"/>
      <c r="E56" s="288">
        <v>0.79</v>
      </c>
    </row>
    <row r="57" spans="1:5" ht="18.75" x14ac:dyDescent="0.25">
      <c r="A57" s="326"/>
      <c r="B57" s="330" t="s">
        <v>1047</v>
      </c>
      <c r="C57" s="317">
        <v>0.95</v>
      </c>
      <c r="D57" s="287"/>
      <c r="E57" s="287">
        <f t="shared" ref="E57" si="3">C57+D57</f>
        <v>0.95</v>
      </c>
    </row>
    <row r="60" spans="1:5" ht="18.75" x14ac:dyDescent="0.3">
      <c r="B60" s="314" t="s">
        <v>36</v>
      </c>
      <c r="C60" s="310"/>
      <c r="D60" s="310"/>
      <c r="E60" s="310" t="s">
        <v>773</v>
      </c>
    </row>
  </sheetData>
  <mergeCells count="5">
    <mergeCell ref="A7:E7"/>
    <mergeCell ref="A8:E8"/>
    <mergeCell ref="B11:D11"/>
    <mergeCell ref="B12:D12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3"/>
  <sheetViews>
    <sheetView view="pageBreakPreview" zoomScale="110" zoomScaleNormal="100" zoomScaleSheetLayoutView="110" workbookViewId="0">
      <selection activeCell="C40" sqref="C40"/>
    </sheetView>
  </sheetViews>
  <sheetFormatPr defaultColWidth="9.140625" defaultRowHeight="15" x14ac:dyDescent="0.25"/>
  <cols>
    <col min="1" max="1" width="9.140625" style="258"/>
    <col min="2" max="2" width="53.28515625" style="155" customWidth="1"/>
    <col min="3" max="3" width="15.7109375" style="155" customWidth="1"/>
    <col min="4" max="5" width="19.140625" style="155" customWidth="1"/>
    <col min="6" max="16384" width="9.140625" style="155"/>
  </cols>
  <sheetData>
    <row r="1" spans="1:7" ht="18.75" x14ac:dyDescent="0.3">
      <c r="C1" s="175"/>
      <c r="D1" s="374"/>
      <c r="E1" s="374" t="s">
        <v>0</v>
      </c>
    </row>
    <row r="2" spans="1:7" ht="18.75" customHeight="1" x14ac:dyDescent="0.3">
      <c r="C2" s="500" t="s">
        <v>33</v>
      </c>
      <c r="D2" s="500"/>
      <c r="E2" s="500"/>
    </row>
    <row r="3" spans="1:7" ht="18.75" x14ac:dyDescent="0.3">
      <c r="C3" s="175"/>
      <c r="D3" s="374"/>
      <c r="E3" s="374" t="s">
        <v>1</v>
      </c>
    </row>
    <row r="4" spans="1:7" ht="18.75" x14ac:dyDescent="0.3">
      <c r="C4" s="175"/>
      <c r="D4" s="374"/>
      <c r="E4" s="374" t="s">
        <v>569</v>
      </c>
    </row>
    <row r="5" spans="1:7" ht="18.75" x14ac:dyDescent="0.3">
      <c r="C5" s="175"/>
      <c r="D5" s="374"/>
      <c r="E5" s="422" t="s">
        <v>1126</v>
      </c>
    </row>
    <row r="7" spans="1:7" x14ac:dyDescent="0.25">
      <c r="A7" s="501" t="s">
        <v>2</v>
      </c>
      <c r="B7" s="501"/>
      <c r="C7" s="501"/>
      <c r="D7" s="501"/>
      <c r="E7" s="501"/>
    </row>
    <row r="8" spans="1:7" ht="30.75" customHeight="1" x14ac:dyDescent="0.25">
      <c r="A8" s="551" t="s">
        <v>1133</v>
      </c>
      <c r="B8" s="551"/>
      <c r="C8" s="551"/>
      <c r="D8" s="551"/>
      <c r="E8" s="551"/>
    </row>
    <row r="10" spans="1:7" ht="60" x14ac:dyDescent="0.25">
      <c r="A10" s="156" t="s">
        <v>5</v>
      </c>
      <c r="B10" s="157" t="s">
        <v>6</v>
      </c>
      <c r="C10" s="158" t="s">
        <v>408</v>
      </c>
      <c r="D10" s="52" t="s">
        <v>1084</v>
      </c>
      <c r="E10" s="158" t="s">
        <v>407</v>
      </c>
    </row>
    <row r="11" spans="1:7" x14ac:dyDescent="0.25">
      <c r="A11" s="156">
        <v>1</v>
      </c>
      <c r="B11" s="159">
        <v>2</v>
      </c>
      <c r="C11" s="160">
        <v>3</v>
      </c>
      <c r="D11" s="160">
        <v>4</v>
      </c>
      <c r="E11" s="160">
        <v>5</v>
      </c>
    </row>
    <row r="12" spans="1:7" x14ac:dyDescent="0.25">
      <c r="A12" s="432" t="s">
        <v>4</v>
      </c>
      <c r="B12" s="552" t="s">
        <v>7</v>
      </c>
      <c r="C12" s="553"/>
      <c r="D12" s="553"/>
      <c r="E12" s="554"/>
    </row>
    <row r="13" spans="1:7" x14ac:dyDescent="0.25">
      <c r="A13" s="432" t="s">
        <v>8</v>
      </c>
      <c r="B13" s="555" t="s">
        <v>9</v>
      </c>
      <c r="C13" s="556"/>
      <c r="D13" s="556"/>
      <c r="E13" s="557"/>
    </row>
    <row r="14" spans="1:7" ht="15" customHeight="1" x14ac:dyDescent="0.25">
      <c r="A14" s="259" t="s">
        <v>10</v>
      </c>
      <c r="B14" s="222" t="s">
        <v>3</v>
      </c>
      <c r="C14" s="223">
        <v>4.0999999999999996</v>
      </c>
      <c r="D14" s="224">
        <v>27.19</v>
      </c>
      <c r="E14" s="223">
        <f>C14+D14</f>
        <v>31.29</v>
      </c>
      <c r="F14" s="427"/>
      <c r="G14" s="428"/>
    </row>
    <row r="15" spans="1:7" ht="15" customHeight="1" x14ac:dyDescent="0.25">
      <c r="A15" s="259" t="s">
        <v>11</v>
      </c>
      <c r="B15" s="222" t="s">
        <v>12</v>
      </c>
      <c r="C15" s="223">
        <v>4.0999999999999996</v>
      </c>
      <c r="D15" s="224">
        <v>37.19</v>
      </c>
      <c r="E15" s="223">
        <f t="shared" ref="E15:E20" si="0">C15+D15</f>
        <v>41.29</v>
      </c>
      <c r="F15" s="427"/>
      <c r="G15" s="428"/>
    </row>
    <row r="16" spans="1:7" ht="15" customHeight="1" x14ac:dyDescent="0.25">
      <c r="A16" s="259" t="s">
        <v>13</v>
      </c>
      <c r="B16" s="222" t="s">
        <v>14</v>
      </c>
      <c r="C16" s="223">
        <v>4.0999999999999996</v>
      </c>
      <c r="D16" s="224">
        <v>55.78</v>
      </c>
      <c r="E16" s="223">
        <f t="shared" si="0"/>
        <v>59.88</v>
      </c>
      <c r="F16" s="427"/>
      <c r="G16" s="428"/>
    </row>
    <row r="17" spans="1:7" ht="15" customHeight="1" x14ac:dyDescent="0.25">
      <c r="A17" s="259" t="s">
        <v>15</v>
      </c>
      <c r="B17" s="222" t="s">
        <v>16</v>
      </c>
      <c r="C17" s="223">
        <v>5.23</v>
      </c>
      <c r="D17" s="224">
        <v>55.82</v>
      </c>
      <c r="E17" s="223">
        <f t="shared" si="0"/>
        <v>61.05</v>
      </c>
      <c r="F17" s="427"/>
      <c r="G17" s="428"/>
    </row>
    <row r="18" spans="1:7" ht="15" customHeight="1" x14ac:dyDescent="0.25">
      <c r="A18" s="259" t="s">
        <v>358</v>
      </c>
      <c r="B18" s="222" t="s">
        <v>17</v>
      </c>
      <c r="C18" s="223">
        <v>3.67</v>
      </c>
      <c r="D18" s="224">
        <v>31.29</v>
      </c>
      <c r="E18" s="223">
        <f t="shared" si="0"/>
        <v>34.96</v>
      </c>
      <c r="F18" s="427"/>
      <c r="G18" s="428"/>
    </row>
    <row r="19" spans="1:7" ht="15" customHeight="1" x14ac:dyDescent="0.25">
      <c r="A19" s="259" t="s">
        <v>359</v>
      </c>
      <c r="B19" s="222" t="s">
        <v>18</v>
      </c>
      <c r="C19" s="223">
        <v>2.64</v>
      </c>
      <c r="D19" s="224">
        <v>56.45</v>
      </c>
      <c r="E19" s="223">
        <f t="shared" si="0"/>
        <v>59.09</v>
      </c>
      <c r="F19" s="427"/>
      <c r="G19" s="428"/>
    </row>
    <row r="20" spans="1:7" ht="15" customHeight="1" x14ac:dyDescent="0.25">
      <c r="A20" s="260" t="s">
        <v>19</v>
      </c>
      <c r="B20" s="225" t="s">
        <v>20</v>
      </c>
      <c r="C20" s="223">
        <v>2.83</v>
      </c>
      <c r="D20" s="224">
        <v>106.77</v>
      </c>
      <c r="E20" s="223">
        <f t="shared" si="0"/>
        <v>109.6</v>
      </c>
      <c r="F20" s="427"/>
      <c r="G20" s="428"/>
    </row>
    <row r="21" spans="1:7" x14ac:dyDescent="0.25">
      <c r="A21" s="558" t="s">
        <v>652</v>
      </c>
      <c r="B21" s="559"/>
      <c r="C21" s="226"/>
      <c r="D21" s="226"/>
      <c r="E21" s="227"/>
      <c r="F21" s="226"/>
      <c r="G21" s="428"/>
    </row>
    <row r="22" spans="1:7" ht="15" customHeight="1" x14ac:dyDescent="0.25">
      <c r="A22" s="260" t="s">
        <v>21</v>
      </c>
      <c r="B22" s="225" t="s">
        <v>3</v>
      </c>
      <c r="C22" s="223">
        <v>4.0999999999999996</v>
      </c>
      <c r="D22" s="224">
        <v>55.78</v>
      </c>
      <c r="E22" s="223">
        <f>C22+D22</f>
        <v>59.88</v>
      </c>
      <c r="F22" s="427"/>
      <c r="G22" s="428"/>
    </row>
    <row r="23" spans="1:7" ht="15" customHeight="1" x14ac:dyDescent="0.25">
      <c r="A23" s="259" t="s">
        <v>311</v>
      </c>
      <c r="B23" s="222" t="s">
        <v>12</v>
      </c>
      <c r="C23" s="223">
        <v>4.0999999999999996</v>
      </c>
      <c r="D23" s="224">
        <v>55.78</v>
      </c>
      <c r="E23" s="223">
        <f t="shared" ref="E23:E29" si="1">C23+D23</f>
        <v>59.88</v>
      </c>
      <c r="F23" s="427"/>
      <c r="G23" s="428"/>
    </row>
    <row r="24" spans="1:7" ht="15" customHeight="1" x14ac:dyDescent="0.25">
      <c r="A24" s="261" t="s">
        <v>22</v>
      </c>
      <c r="B24" s="222" t="s">
        <v>14</v>
      </c>
      <c r="C24" s="223">
        <v>4.0999999999999996</v>
      </c>
      <c r="D24" s="224">
        <v>74.37</v>
      </c>
      <c r="E24" s="223">
        <f t="shared" si="1"/>
        <v>78.47</v>
      </c>
      <c r="F24" s="427"/>
      <c r="G24" s="428"/>
    </row>
    <row r="25" spans="1:7" x14ac:dyDescent="0.25">
      <c r="A25" s="259" t="s">
        <v>23</v>
      </c>
      <c r="B25" s="222" t="s">
        <v>24</v>
      </c>
      <c r="C25" s="223">
        <v>4.0999999999999996</v>
      </c>
      <c r="D25" s="224">
        <v>91.94</v>
      </c>
      <c r="E25" s="223">
        <f t="shared" si="1"/>
        <v>96.039999999999992</v>
      </c>
      <c r="F25" s="427"/>
      <c r="G25" s="428"/>
    </row>
    <row r="26" spans="1:7" ht="15" customHeight="1" x14ac:dyDescent="0.25">
      <c r="A26" s="259" t="s">
        <v>25</v>
      </c>
      <c r="B26" s="222" t="s">
        <v>16</v>
      </c>
      <c r="C26" s="223">
        <v>5.23</v>
      </c>
      <c r="D26" s="224">
        <v>56.07</v>
      </c>
      <c r="E26" s="223">
        <f t="shared" si="1"/>
        <v>61.3</v>
      </c>
      <c r="F26" s="427"/>
      <c r="G26" s="428"/>
    </row>
    <row r="27" spans="1:7" ht="15" customHeight="1" x14ac:dyDescent="0.25">
      <c r="A27" s="259" t="s">
        <v>391</v>
      </c>
      <c r="B27" s="222" t="s">
        <v>17</v>
      </c>
      <c r="C27" s="223">
        <v>3.67</v>
      </c>
      <c r="D27" s="224">
        <v>37.42</v>
      </c>
      <c r="E27" s="223">
        <f t="shared" si="1"/>
        <v>41.09</v>
      </c>
      <c r="F27" s="427"/>
      <c r="G27" s="428"/>
    </row>
    <row r="28" spans="1:7" ht="15" customHeight="1" x14ac:dyDescent="0.25">
      <c r="A28" s="259" t="s">
        <v>26</v>
      </c>
      <c r="B28" s="222" t="s">
        <v>18</v>
      </c>
      <c r="C28" s="223">
        <v>2.64</v>
      </c>
      <c r="D28" s="224">
        <v>94.08</v>
      </c>
      <c r="E28" s="223">
        <f t="shared" si="1"/>
        <v>96.72</v>
      </c>
      <c r="F28" s="427"/>
      <c r="G28" s="428"/>
    </row>
    <row r="29" spans="1:7" ht="15" customHeight="1" x14ac:dyDescent="0.25">
      <c r="A29" s="259" t="s">
        <v>27</v>
      </c>
      <c r="B29" s="222" t="s">
        <v>20</v>
      </c>
      <c r="C29" s="223">
        <v>2.83</v>
      </c>
      <c r="D29" s="224">
        <v>169.78</v>
      </c>
      <c r="E29" s="223">
        <f t="shared" si="1"/>
        <v>172.61</v>
      </c>
      <c r="F29" s="427"/>
      <c r="G29" s="428"/>
    </row>
    <row r="30" spans="1:7" x14ac:dyDescent="0.25">
      <c r="A30" s="549" t="s">
        <v>28</v>
      </c>
      <c r="B30" s="492"/>
      <c r="C30" s="492"/>
      <c r="D30" s="492"/>
      <c r="E30" s="550"/>
      <c r="F30" s="428"/>
      <c r="G30" s="428"/>
    </row>
    <row r="31" spans="1:7" ht="33" customHeight="1" x14ac:dyDescent="0.25">
      <c r="A31" s="262" t="s">
        <v>29</v>
      </c>
      <c r="B31" s="228" t="s">
        <v>30</v>
      </c>
      <c r="C31" s="223"/>
      <c r="D31" s="224">
        <v>21.22</v>
      </c>
      <c r="E31" s="223">
        <f>C31+D31</f>
        <v>21.22</v>
      </c>
      <c r="F31" s="427"/>
      <c r="G31" s="428"/>
    </row>
    <row r="32" spans="1:7" ht="30.75" customHeight="1" x14ac:dyDescent="0.25">
      <c r="A32" s="263" t="s">
        <v>31</v>
      </c>
      <c r="B32" s="229" t="s">
        <v>32</v>
      </c>
      <c r="C32" s="223"/>
      <c r="D32" s="224">
        <v>21.22</v>
      </c>
      <c r="E32" s="223">
        <f>C32+D32</f>
        <v>21.22</v>
      </c>
      <c r="F32" s="427"/>
      <c r="G32" s="428"/>
    </row>
    <row r="33" spans="1:7" x14ac:dyDescent="0.25">
      <c r="A33" s="433" t="s">
        <v>337</v>
      </c>
      <c r="B33" s="429"/>
      <c r="C33" s="429"/>
      <c r="D33" s="429"/>
      <c r="E33" s="230"/>
      <c r="F33" s="429"/>
      <c r="G33" s="428"/>
    </row>
    <row r="34" spans="1:7" x14ac:dyDescent="0.25">
      <c r="A34" s="264" t="s">
        <v>338</v>
      </c>
      <c r="B34" s="163" t="s">
        <v>339</v>
      </c>
      <c r="C34" s="223">
        <v>11.02</v>
      </c>
      <c r="D34" s="224">
        <v>111.76</v>
      </c>
      <c r="E34" s="223">
        <f>C34+D34</f>
        <v>122.78</v>
      </c>
      <c r="F34" s="427"/>
      <c r="G34" s="428"/>
    </row>
    <row r="35" spans="1:7" x14ac:dyDescent="0.25">
      <c r="A35" s="264" t="s">
        <v>340</v>
      </c>
      <c r="B35" s="163" t="s">
        <v>341</v>
      </c>
      <c r="C35" s="223">
        <v>11.02</v>
      </c>
      <c r="D35" s="224">
        <v>111.76</v>
      </c>
      <c r="E35" s="223">
        <f t="shared" ref="E35:E40" si="2">C35+D35</f>
        <v>122.78</v>
      </c>
      <c r="F35" s="427"/>
      <c r="G35" s="428"/>
    </row>
    <row r="36" spans="1:7" x14ac:dyDescent="0.25">
      <c r="A36" s="264" t="s">
        <v>342</v>
      </c>
      <c r="B36" s="163" t="s">
        <v>343</v>
      </c>
      <c r="C36" s="223">
        <v>4.0599999999999996</v>
      </c>
      <c r="D36" s="224">
        <v>189.02</v>
      </c>
      <c r="E36" s="223">
        <f t="shared" si="2"/>
        <v>193.08</v>
      </c>
      <c r="F36" s="427"/>
      <c r="G36" s="428"/>
    </row>
    <row r="37" spans="1:7" ht="30" x14ac:dyDescent="0.25">
      <c r="A37" s="265" t="s">
        <v>294</v>
      </c>
      <c r="B37" s="163" t="s">
        <v>360</v>
      </c>
      <c r="C37" s="233">
        <v>22.14</v>
      </c>
      <c r="D37" s="254">
        <v>231.05</v>
      </c>
      <c r="E37" s="233">
        <f t="shared" si="2"/>
        <v>253.19</v>
      </c>
      <c r="F37" s="430"/>
      <c r="G37" s="428"/>
    </row>
    <row r="38" spans="1:7" ht="30" x14ac:dyDescent="0.25">
      <c r="A38" s="264" t="s">
        <v>295</v>
      </c>
      <c r="B38" s="163" t="s">
        <v>361</v>
      </c>
      <c r="C38" s="233">
        <v>22.14</v>
      </c>
      <c r="D38" s="254">
        <v>259.88</v>
      </c>
      <c r="E38" s="233">
        <f t="shared" si="2"/>
        <v>282.02</v>
      </c>
      <c r="F38" s="430"/>
      <c r="G38" s="428"/>
    </row>
    <row r="39" spans="1:7" ht="75" x14ac:dyDescent="0.25">
      <c r="A39" s="264" t="s">
        <v>276</v>
      </c>
      <c r="B39" s="231" t="s">
        <v>530</v>
      </c>
      <c r="C39" s="232" t="s">
        <v>645</v>
      </c>
      <c r="D39" s="233">
        <v>322.14</v>
      </c>
      <c r="E39" s="233">
        <f>D39</f>
        <v>322.14</v>
      </c>
      <c r="F39" s="430"/>
      <c r="G39" s="428"/>
    </row>
    <row r="40" spans="1:7" ht="30" x14ac:dyDescent="0.25">
      <c r="A40" s="264" t="s">
        <v>279</v>
      </c>
      <c r="B40" s="234" t="s">
        <v>531</v>
      </c>
      <c r="C40" s="305">
        <v>19.309999999999999</v>
      </c>
      <c r="D40" s="233">
        <v>200.19</v>
      </c>
      <c r="E40" s="233">
        <f t="shared" si="2"/>
        <v>219.5</v>
      </c>
      <c r="F40" s="430"/>
      <c r="G40" s="428"/>
    </row>
    <row r="41" spans="1:7" ht="75" x14ac:dyDescent="0.25">
      <c r="A41" s="167" t="s">
        <v>280</v>
      </c>
      <c r="B41" s="167" t="s">
        <v>671</v>
      </c>
      <c r="C41" s="232" t="s">
        <v>645</v>
      </c>
      <c r="D41" s="235">
        <v>55.16</v>
      </c>
      <c r="E41" s="235">
        <f>D41</f>
        <v>55.16</v>
      </c>
      <c r="F41" s="431"/>
      <c r="G41" s="428"/>
    </row>
    <row r="42" spans="1:7" x14ac:dyDescent="0.25">
      <c r="F42" s="428"/>
      <c r="G42" s="428"/>
    </row>
    <row r="43" spans="1:7" x14ac:dyDescent="0.25">
      <c r="B43" s="155" t="s">
        <v>35</v>
      </c>
      <c r="D43" s="155" t="s">
        <v>773</v>
      </c>
    </row>
  </sheetData>
  <mergeCells count="7">
    <mergeCell ref="C2:E2"/>
    <mergeCell ref="A30:E30"/>
    <mergeCell ref="A7:E7"/>
    <mergeCell ref="A8:E8"/>
    <mergeCell ref="B12:E12"/>
    <mergeCell ref="B13:E13"/>
    <mergeCell ref="A21:B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32"/>
  <sheetViews>
    <sheetView view="pageBreakPreview" topLeftCell="A73" zoomScale="72" zoomScaleNormal="100" zoomScaleSheetLayoutView="72" workbookViewId="0">
      <selection activeCell="B101" sqref="B101:E101"/>
    </sheetView>
  </sheetViews>
  <sheetFormatPr defaultColWidth="9.140625" defaultRowHeight="18.75" x14ac:dyDescent="0.25"/>
  <cols>
    <col min="1" max="1" width="6.5703125" style="331" customWidth="1"/>
    <col min="2" max="2" width="92.140625" style="332" customWidth="1"/>
    <col min="3" max="3" width="27.85546875" style="373" customWidth="1"/>
    <col min="4" max="4" width="24.28515625" style="373" customWidth="1"/>
    <col min="5" max="5" width="25.85546875" style="373" customWidth="1"/>
    <col min="6" max="6" width="26.5703125" style="332" customWidth="1"/>
    <col min="7" max="16384" width="9.140625" style="332"/>
  </cols>
  <sheetData>
    <row r="1" spans="1:5" x14ac:dyDescent="0.3">
      <c r="C1" s="175"/>
      <c r="D1" s="333"/>
      <c r="E1" s="333" t="s">
        <v>0</v>
      </c>
    </row>
    <row r="2" spans="1:5" x14ac:dyDescent="0.3">
      <c r="C2" s="528" t="s">
        <v>33</v>
      </c>
      <c r="D2" s="528"/>
      <c r="E2" s="528"/>
    </row>
    <row r="3" spans="1:5" x14ac:dyDescent="0.3">
      <c r="C3" s="175"/>
      <c r="D3" s="333"/>
      <c r="E3" s="333" t="s">
        <v>1</v>
      </c>
    </row>
    <row r="4" spans="1:5" x14ac:dyDescent="0.3">
      <c r="C4" s="175"/>
      <c r="D4" s="333"/>
      <c r="E4" s="333" t="s">
        <v>569</v>
      </c>
    </row>
    <row r="5" spans="1:5" x14ac:dyDescent="0.3">
      <c r="C5" s="175"/>
      <c r="D5" s="333"/>
      <c r="E5" s="422" t="s">
        <v>1126</v>
      </c>
    </row>
    <row r="7" spans="1:5" x14ac:dyDescent="0.25">
      <c r="A7" s="563" t="s">
        <v>2</v>
      </c>
      <c r="B7" s="563"/>
      <c r="C7" s="563"/>
      <c r="D7" s="563"/>
      <c r="E7" s="563"/>
    </row>
    <row r="8" spans="1:5" ht="52.5" customHeight="1" x14ac:dyDescent="0.25">
      <c r="A8" s="564" t="s">
        <v>1125</v>
      </c>
      <c r="B8" s="564"/>
      <c r="C8" s="564"/>
      <c r="D8" s="564"/>
      <c r="E8" s="564"/>
    </row>
    <row r="9" spans="1:5" ht="56.25" x14ac:dyDescent="0.25">
      <c r="A9" s="334" t="s">
        <v>5</v>
      </c>
      <c r="B9" s="335" t="s">
        <v>6</v>
      </c>
      <c r="C9" s="188" t="s">
        <v>408</v>
      </c>
      <c r="D9" s="80" t="s">
        <v>1084</v>
      </c>
      <c r="E9" s="188" t="s">
        <v>407</v>
      </c>
    </row>
    <row r="10" spans="1:5" x14ac:dyDescent="0.25">
      <c r="A10" s="334">
        <v>1</v>
      </c>
      <c r="B10" s="336">
        <v>2</v>
      </c>
      <c r="C10" s="337">
        <v>3</v>
      </c>
      <c r="D10" s="337">
        <v>4</v>
      </c>
      <c r="E10" s="337">
        <v>5</v>
      </c>
    </row>
    <row r="11" spans="1:5" s="339" customFormat="1" x14ac:dyDescent="0.25">
      <c r="A11" s="338" t="s">
        <v>307</v>
      </c>
      <c r="B11" s="565" t="s">
        <v>600</v>
      </c>
      <c r="C11" s="566"/>
      <c r="D11" s="566"/>
      <c r="E11" s="567"/>
    </row>
    <row r="12" spans="1:5" x14ac:dyDescent="0.25">
      <c r="A12" s="340" t="s">
        <v>373</v>
      </c>
      <c r="B12" s="320" t="s">
        <v>312</v>
      </c>
      <c r="C12" s="455">
        <v>4.8600000000000003</v>
      </c>
      <c r="D12" s="173">
        <v>32.28</v>
      </c>
      <c r="E12" s="173">
        <f t="shared" ref="E12:E23" si="0">C12+D12</f>
        <v>37.14</v>
      </c>
    </row>
    <row r="13" spans="1:5" x14ac:dyDescent="0.25">
      <c r="A13" s="340" t="s">
        <v>145</v>
      </c>
      <c r="B13" s="320" t="s">
        <v>313</v>
      </c>
      <c r="C13" s="455">
        <v>27.83</v>
      </c>
      <c r="D13" s="173">
        <v>16.13</v>
      </c>
      <c r="E13" s="173">
        <f t="shared" si="0"/>
        <v>43.959999999999994</v>
      </c>
    </row>
    <row r="14" spans="1:5" ht="37.5" x14ac:dyDescent="0.25">
      <c r="A14" s="340" t="s">
        <v>374</v>
      </c>
      <c r="B14" s="320" t="s">
        <v>314</v>
      </c>
      <c r="C14" s="455">
        <v>4.8600000000000003</v>
      </c>
      <c r="D14" s="173">
        <v>11.44</v>
      </c>
      <c r="E14" s="173">
        <f t="shared" si="0"/>
        <v>16.3</v>
      </c>
    </row>
    <row r="15" spans="1:5" x14ac:dyDescent="0.25">
      <c r="A15" s="340" t="s">
        <v>375</v>
      </c>
      <c r="B15" s="320" t="s">
        <v>571</v>
      </c>
      <c r="C15" s="455">
        <v>4.8600000000000003</v>
      </c>
      <c r="D15" s="173">
        <v>32.28</v>
      </c>
      <c r="E15" s="173">
        <f t="shared" si="0"/>
        <v>37.14</v>
      </c>
    </row>
    <row r="16" spans="1:5" x14ac:dyDescent="0.25">
      <c r="A16" s="340" t="s">
        <v>376</v>
      </c>
      <c r="B16" s="320" t="s">
        <v>423</v>
      </c>
      <c r="C16" s="455">
        <v>26.73</v>
      </c>
      <c r="D16" s="173">
        <v>16.91</v>
      </c>
      <c r="E16" s="173">
        <f t="shared" si="0"/>
        <v>43.64</v>
      </c>
    </row>
    <row r="17" spans="1:6" x14ac:dyDescent="0.25">
      <c r="A17" s="340" t="s">
        <v>377</v>
      </c>
      <c r="B17" s="320" t="s">
        <v>591</v>
      </c>
      <c r="C17" s="455">
        <v>13.24</v>
      </c>
      <c r="D17" s="173">
        <v>18.350000000000001</v>
      </c>
      <c r="E17" s="173">
        <f>C17+D17</f>
        <v>31.590000000000003</v>
      </c>
    </row>
    <row r="18" spans="1:6" x14ac:dyDescent="0.25">
      <c r="A18" s="340" t="s">
        <v>378</v>
      </c>
      <c r="B18" s="320" t="s">
        <v>598</v>
      </c>
      <c r="C18" s="455">
        <v>6.22</v>
      </c>
      <c r="D18" s="173">
        <v>10.87</v>
      </c>
      <c r="E18" s="173">
        <f>C18+D18</f>
        <v>17.09</v>
      </c>
    </row>
    <row r="19" spans="1:6" x14ac:dyDescent="0.25">
      <c r="A19" s="340" t="s">
        <v>379</v>
      </c>
      <c r="B19" s="320" t="s">
        <v>599</v>
      </c>
      <c r="C19" s="455">
        <v>32.93</v>
      </c>
      <c r="D19" s="173">
        <v>25.82</v>
      </c>
      <c r="E19" s="173">
        <f>C19+D19</f>
        <v>58.75</v>
      </c>
    </row>
    <row r="20" spans="1:6" s="339" customFormat="1" x14ac:dyDescent="0.25">
      <c r="A20" s="341" t="s">
        <v>308</v>
      </c>
      <c r="B20" s="568" t="s">
        <v>592</v>
      </c>
      <c r="C20" s="569"/>
      <c r="D20" s="569"/>
      <c r="E20" s="570"/>
    </row>
    <row r="21" spans="1:6" ht="37.5" x14ac:dyDescent="0.25">
      <c r="A21" s="340" t="s">
        <v>148</v>
      </c>
      <c r="B21" s="320" t="s">
        <v>588</v>
      </c>
      <c r="C21" s="455">
        <v>30.92</v>
      </c>
      <c r="D21" s="173">
        <v>174.12</v>
      </c>
      <c r="E21" s="173">
        <f t="shared" si="0"/>
        <v>205.04000000000002</v>
      </c>
    </row>
    <row r="22" spans="1:6" ht="37.5" x14ac:dyDescent="0.25">
      <c r="A22" s="340" t="s">
        <v>380</v>
      </c>
      <c r="B22" s="320" t="s">
        <v>590</v>
      </c>
      <c r="C22" s="455">
        <v>30.92</v>
      </c>
      <c r="D22" s="173">
        <v>139.97999999999999</v>
      </c>
      <c r="E22" s="173">
        <f t="shared" si="0"/>
        <v>170.89999999999998</v>
      </c>
    </row>
    <row r="23" spans="1:6" ht="37.5" x14ac:dyDescent="0.25">
      <c r="A23" s="340" t="s">
        <v>381</v>
      </c>
      <c r="B23" s="320" t="s">
        <v>589</v>
      </c>
      <c r="C23" s="455">
        <v>59.05</v>
      </c>
      <c r="D23" s="173">
        <v>174.12</v>
      </c>
      <c r="E23" s="173">
        <f t="shared" si="0"/>
        <v>233.17000000000002</v>
      </c>
    </row>
    <row r="24" spans="1:6" s="339" customFormat="1" x14ac:dyDescent="0.25">
      <c r="A24" s="341" t="s">
        <v>309</v>
      </c>
      <c r="B24" s="568" t="s">
        <v>594</v>
      </c>
      <c r="C24" s="571"/>
      <c r="D24" s="571"/>
      <c r="E24" s="567"/>
    </row>
    <row r="25" spans="1:6" x14ac:dyDescent="0.25">
      <c r="A25" s="340" t="s">
        <v>194</v>
      </c>
      <c r="B25" s="320" t="s">
        <v>325</v>
      </c>
      <c r="C25" s="455">
        <v>7.55</v>
      </c>
      <c r="D25" s="173">
        <v>26.6</v>
      </c>
      <c r="E25" s="173">
        <f t="shared" ref="E25:E27" si="1">C25+D25</f>
        <v>34.15</v>
      </c>
      <c r="F25" s="173"/>
    </row>
    <row r="26" spans="1:6" x14ac:dyDescent="0.25">
      <c r="A26" s="340" t="s">
        <v>382</v>
      </c>
      <c r="B26" s="320" t="s">
        <v>356</v>
      </c>
      <c r="C26" s="455">
        <v>22.48</v>
      </c>
      <c r="D26" s="173">
        <v>79.989999999999995</v>
      </c>
      <c r="E26" s="173">
        <f t="shared" si="1"/>
        <v>102.47</v>
      </c>
      <c r="F26" s="173"/>
    </row>
    <row r="27" spans="1:6" ht="38.25" customHeight="1" x14ac:dyDescent="0.25">
      <c r="A27" s="340" t="s">
        <v>383</v>
      </c>
      <c r="B27" s="320" t="s">
        <v>357</v>
      </c>
      <c r="C27" s="455">
        <v>5.0199999999999996</v>
      </c>
      <c r="D27" s="173">
        <v>79.989999999999995</v>
      </c>
      <c r="E27" s="173">
        <f t="shared" si="1"/>
        <v>85.009999999999991</v>
      </c>
      <c r="F27" s="173"/>
    </row>
    <row r="28" spans="1:6" ht="75" x14ac:dyDescent="0.25">
      <c r="A28" s="340" t="s">
        <v>384</v>
      </c>
      <c r="B28" s="320" t="s">
        <v>369</v>
      </c>
      <c r="C28" s="456" t="s">
        <v>350</v>
      </c>
      <c r="D28" s="173">
        <v>292.27</v>
      </c>
      <c r="E28" s="173">
        <f>D28</f>
        <v>292.27</v>
      </c>
      <c r="F28" s="173"/>
    </row>
    <row r="29" spans="1:6" x14ac:dyDescent="0.25">
      <c r="A29" s="340" t="s">
        <v>385</v>
      </c>
      <c r="B29" s="320" t="s">
        <v>582</v>
      </c>
      <c r="C29" s="455">
        <v>148.71</v>
      </c>
      <c r="D29" s="173">
        <v>68.47</v>
      </c>
      <c r="E29" s="173">
        <f>C29+D29</f>
        <v>217.18</v>
      </c>
      <c r="F29" s="173"/>
    </row>
    <row r="30" spans="1:6" x14ac:dyDescent="0.25">
      <c r="A30" s="340" t="s">
        <v>386</v>
      </c>
      <c r="B30" s="320" t="s">
        <v>404</v>
      </c>
      <c r="C30" s="455">
        <v>41.5</v>
      </c>
      <c r="D30" s="173">
        <v>12.26</v>
      </c>
      <c r="E30" s="173">
        <f>C30+D30</f>
        <v>53.76</v>
      </c>
      <c r="F30" s="173"/>
    </row>
    <row r="31" spans="1:6" x14ac:dyDescent="0.25">
      <c r="A31" s="340" t="s">
        <v>387</v>
      </c>
      <c r="B31" s="320" t="s">
        <v>419</v>
      </c>
      <c r="C31" s="455"/>
      <c r="D31" s="173">
        <v>231.46</v>
      </c>
      <c r="E31" s="173">
        <f t="shared" ref="E31:E32" si="2">C31+D31</f>
        <v>231.46</v>
      </c>
      <c r="F31" s="173"/>
    </row>
    <row r="32" spans="1:6" x14ac:dyDescent="0.25">
      <c r="A32" s="340" t="s">
        <v>388</v>
      </c>
      <c r="B32" s="320" t="s">
        <v>420</v>
      </c>
      <c r="C32" s="342"/>
      <c r="D32" s="173">
        <v>256.23</v>
      </c>
      <c r="E32" s="173">
        <f t="shared" si="2"/>
        <v>256.23</v>
      </c>
      <c r="F32" s="173"/>
    </row>
    <row r="33" spans="1:5" s="339" customFormat="1" x14ac:dyDescent="0.25">
      <c r="A33" s="341" t="s">
        <v>595</v>
      </c>
      <c r="B33" s="568" t="s">
        <v>593</v>
      </c>
      <c r="C33" s="572"/>
      <c r="D33" s="572"/>
      <c r="E33" s="573"/>
    </row>
    <row r="34" spans="1:5" x14ac:dyDescent="0.25">
      <c r="A34" s="340" t="s">
        <v>390</v>
      </c>
      <c r="B34" s="320" t="s">
        <v>591</v>
      </c>
      <c r="C34" s="455">
        <v>14.48</v>
      </c>
      <c r="D34" s="173">
        <v>26.63</v>
      </c>
      <c r="E34" s="173">
        <f>C34+D34</f>
        <v>41.11</v>
      </c>
    </row>
    <row r="35" spans="1:5" x14ac:dyDescent="0.25">
      <c r="A35" s="340" t="s">
        <v>596</v>
      </c>
      <c r="B35" s="320" t="s">
        <v>598</v>
      </c>
      <c r="C35" s="455">
        <v>7.46</v>
      </c>
      <c r="D35" s="173">
        <v>15.02</v>
      </c>
      <c r="E35" s="173">
        <f>C35+D35</f>
        <v>22.48</v>
      </c>
    </row>
    <row r="36" spans="1:5" x14ac:dyDescent="0.25">
      <c r="A36" s="340" t="s">
        <v>597</v>
      </c>
      <c r="B36" s="320" t="s">
        <v>599</v>
      </c>
      <c r="C36" s="455">
        <v>34.299999999999997</v>
      </c>
      <c r="D36" s="173">
        <v>38.24</v>
      </c>
      <c r="E36" s="173">
        <f>C36+D36</f>
        <v>72.539999999999992</v>
      </c>
    </row>
    <row r="37" spans="1:5" s="339" customFormat="1" x14ac:dyDescent="0.25">
      <c r="A37" s="341" t="s">
        <v>392</v>
      </c>
      <c r="B37" s="568" t="s">
        <v>1049</v>
      </c>
      <c r="C37" s="571"/>
      <c r="D37" s="571"/>
      <c r="E37" s="567"/>
    </row>
    <row r="38" spans="1:5" x14ac:dyDescent="0.25">
      <c r="A38" s="343" t="s">
        <v>879</v>
      </c>
      <c r="B38" s="344" t="s">
        <v>822</v>
      </c>
      <c r="C38" s="476">
        <v>95.69</v>
      </c>
      <c r="D38" s="173">
        <v>480.92</v>
      </c>
      <c r="E38" s="173">
        <f t="shared" ref="E38:E62" si="3">C38+D38</f>
        <v>576.61</v>
      </c>
    </row>
    <row r="39" spans="1:5" x14ac:dyDescent="0.25">
      <c r="A39" s="343" t="s">
        <v>880</v>
      </c>
      <c r="B39" s="345" t="s">
        <v>823</v>
      </c>
      <c r="C39" s="476">
        <v>95.69</v>
      </c>
      <c r="D39" s="173">
        <v>428.43</v>
      </c>
      <c r="E39" s="173">
        <f t="shared" si="3"/>
        <v>524.12</v>
      </c>
    </row>
    <row r="40" spans="1:5" ht="37.5" x14ac:dyDescent="0.25">
      <c r="A40" s="343" t="s">
        <v>881</v>
      </c>
      <c r="B40" s="345" t="s">
        <v>824</v>
      </c>
      <c r="C40" s="457"/>
      <c r="D40" s="173">
        <v>502.68</v>
      </c>
      <c r="E40" s="173">
        <f t="shared" si="3"/>
        <v>502.68</v>
      </c>
    </row>
    <row r="41" spans="1:5" ht="37.5" x14ac:dyDescent="0.25">
      <c r="A41" s="343" t="s">
        <v>882</v>
      </c>
      <c r="B41" s="345" t="s">
        <v>825</v>
      </c>
      <c r="C41" s="457"/>
      <c r="D41" s="173">
        <v>502.68</v>
      </c>
      <c r="E41" s="173">
        <f t="shared" si="3"/>
        <v>502.68</v>
      </c>
    </row>
    <row r="42" spans="1:5" ht="37.5" x14ac:dyDescent="0.25">
      <c r="A42" s="343" t="s">
        <v>883</v>
      </c>
      <c r="B42" s="345" t="s">
        <v>826</v>
      </c>
      <c r="C42" s="457"/>
      <c r="D42" s="173">
        <v>505.68</v>
      </c>
      <c r="E42" s="173">
        <f t="shared" si="3"/>
        <v>505.68</v>
      </c>
    </row>
    <row r="43" spans="1:5" ht="37.5" x14ac:dyDescent="0.25">
      <c r="A43" s="343" t="s">
        <v>884</v>
      </c>
      <c r="B43" s="344" t="s">
        <v>827</v>
      </c>
      <c r="C43" s="457">
        <v>64.489999999999995</v>
      </c>
      <c r="D43" s="173">
        <v>323.49</v>
      </c>
      <c r="E43" s="173">
        <f>C43+D43</f>
        <v>387.98</v>
      </c>
    </row>
    <row r="44" spans="1:5" ht="37.5" x14ac:dyDescent="0.25">
      <c r="A44" s="343" t="s">
        <v>885</v>
      </c>
      <c r="B44" s="344" t="s">
        <v>828</v>
      </c>
      <c r="C44" s="457">
        <v>64.489999999999995</v>
      </c>
      <c r="D44" s="173">
        <v>323.49</v>
      </c>
      <c r="E44" s="173">
        <f>C44+D44</f>
        <v>387.98</v>
      </c>
    </row>
    <row r="45" spans="1:5" ht="37.5" x14ac:dyDescent="0.25">
      <c r="A45" s="343" t="s">
        <v>886</v>
      </c>
      <c r="B45" s="344" t="s">
        <v>829</v>
      </c>
      <c r="C45" s="457">
        <v>64.489999999999995</v>
      </c>
      <c r="D45" s="173">
        <v>402.17</v>
      </c>
      <c r="E45" s="173">
        <f t="shared" si="3"/>
        <v>466.66</v>
      </c>
    </row>
    <row r="46" spans="1:5" x14ac:dyDescent="0.25">
      <c r="A46" s="343" t="s">
        <v>887</v>
      </c>
      <c r="B46" s="344" t="s">
        <v>830</v>
      </c>
      <c r="C46" s="458"/>
      <c r="D46" s="173">
        <v>323.49</v>
      </c>
      <c r="E46" s="173">
        <f t="shared" si="3"/>
        <v>323.49</v>
      </c>
    </row>
    <row r="47" spans="1:5" ht="37.5" x14ac:dyDescent="0.25">
      <c r="A47" s="343" t="s">
        <v>888</v>
      </c>
      <c r="B47" s="344" t="s">
        <v>831</v>
      </c>
      <c r="C47" s="459">
        <v>21.08</v>
      </c>
      <c r="D47" s="173">
        <v>699</v>
      </c>
      <c r="E47" s="173">
        <f t="shared" si="3"/>
        <v>720.08</v>
      </c>
    </row>
    <row r="48" spans="1:5" ht="37.5" x14ac:dyDescent="0.25">
      <c r="A48" s="343" t="s">
        <v>889</v>
      </c>
      <c r="B48" s="344" t="s">
        <v>832</v>
      </c>
      <c r="C48" s="459">
        <v>21.08</v>
      </c>
      <c r="D48" s="173">
        <v>699</v>
      </c>
      <c r="E48" s="173">
        <f t="shared" si="3"/>
        <v>720.08</v>
      </c>
    </row>
    <row r="49" spans="1:6" ht="37.5" x14ac:dyDescent="0.25">
      <c r="A49" s="343" t="s">
        <v>890</v>
      </c>
      <c r="B49" s="344" t="s">
        <v>833</v>
      </c>
      <c r="C49" s="459">
        <v>21.08</v>
      </c>
      <c r="D49" s="173">
        <v>871.56</v>
      </c>
      <c r="E49" s="173">
        <f t="shared" si="3"/>
        <v>892.64</v>
      </c>
    </row>
    <row r="50" spans="1:6" ht="37.5" x14ac:dyDescent="0.25">
      <c r="A50" s="343" t="s">
        <v>891</v>
      </c>
      <c r="B50" s="344" t="s">
        <v>834</v>
      </c>
      <c r="C50" s="455"/>
      <c r="D50" s="173">
        <v>1147.82</v>
      </c>
      <c r="E50" s="173">
        <f t="shared" si="3"/>
        <v>1147.82</v>
      </c>
    </row>
    <row r="51" spans="1:6" ht="37.5" x14ac:dyDescent="0.25">
      <c r="A51" s="343" t="s">
        <v>892</v>
      </c>
      <c r="B51" s="344" t="s">
        <v>835</v>
      </c>
      <c r="C51" s="455"/>
      <c r="D51" s="173">
        <v>699</v>
      </c>
      <c r="E51" s="173">
        <f t="shared" si="3"/>
        <v>699</v>
      </c>
    </row>
    <row r="52" spans="1:6" x14ac:dyDescent="0.25">
      <c r="A52" s="343" t="s">
        <v>893</v>
      </c>
      <c r="B52" s="346" t="s">
        <v>355</v>
      </c>
      <c r="C52" s="455">
        <v>5.86</v>
      </c>
      <c r="D52" s="173">
        <v>70.209999999999994</v>
      </c>
      <c r="E52" s="173">
        <f>C52+D52</f>
        <v>76.069999999999993</v>
      </c>
    </row>
    <row r="53" spans="1:6" ht="37.5" x14ac:dyDescent="0.25">
      <c r="A53" s="343" t="s">
        <v>894</v>
      </c>
      <c r="B53" s="344" t="s">
        <v>836</v>
      </c>
      <c r="C53" s="455">
        <v>4.84</v>
      </c>
      <c r="D53" s="173">
        <v>70.209999999999994</v>
      </c>
      <c r="E53" s="173">
        <f>C53+D53</f>
        <v>75.05</v>
      </c>
    </row>
    <row r="54" spans="1:6" ht="37.5" x14ac:dyDescent="0.25">
      <c r="A54" s="343" t="s">
        <v>895</v>
      </c>
      <c r="B54" s="347" t="s">
        <v>837</v>
      </c>
      <c r="C54" s="455"/>
      <c r="D54" s="173">
        <v>14.72</v>
      </c>
      <c r="E54" s="173">
        <f>C54+D54</f>
        <v>14.72</v>
      </c>
    </row>
    <row r="55" spans="1:6" x14ac:dyDescent="0.25">
      <c r="A55" s="343" t="s">
        <v>896</v>
      </c>
      <c r="B55" s="344" t="s">
        <v>587</v>
      </c>
      <c r="C55" s="455">
        <v>29</v>
      </c>
      <c r="D55" s="173">
        <v>131.61000000000001</v>
      </c>
      <c r="E55" s="173">
        <f t="shared" si="3"/>
        <v>160.61000000000001</v>
      </c>
    </row>
    <row r="56" spans="1:6" ht="37.5" x14ac:dyDescent="0.25">
      <c r="A56" s="343" t="s">
        <v>897</v>
      </c>
      <c r="B56" s="344" t="s">
        <v>838</v>
      </c>
      <c r="C56" s="455">
        <v>5.86</v>
      </c>
      <c r="D56" s="173">
        <v>36.78</v>
      </c>
      <c r="E56" s="173">
        <f t="shared" si="3"/>
        <v>42.64</v>
      </c>
    </row>
    <row r="57" spans="1:6" ht="37.5" x14ac:dyDescent="0.25">
      <c r="A57" s="343" t="s">
        <v>898</v>
      </c>
      <c r="B57" s="345" t="s">
        <v>839</v>
      </c>
      <c r="C57" s="455">
        <v>12.81</v>
      </c>
      <c r="D57" s="173">
        <v>92.68</v>
      </c>
      <c r="E57" s="173">
        <f t="shared" si="3"/>
        <v>105.49000000000001</v>
      </c>
    </row>
    <row r="58" spans="1:6" ht="37.5" x14ac:dyDescent="0.25">
      <c r="A58" s="343" t="s">
        <v>899</v>
      </c>
      <c r="B58" s="345" t="s">
        <v>840</v>
      </c>
      <c r="C58" s="455">
        <v>12.77</v>
      </c>
      <c r="D58" s="173">
        <v>92.68</v>
      </c>
      <c r="E58" s="173">
        <f t="shared" si="3"/>
        <v>105.45</v>
      </c>
    </row>
    <row r="59" spans="1:6" x14ac:dyDescent="0.25">
      <c r="A59" s="343" t="s">
        <v>900</v>
      </c>
      <c r="B59" s="346" t="s">
        <v>371</v>
      </c>
      <c r="C59" s="455">
        <v>5.89</v>
      </c>
      <c r="D59" s="173">
        <v>51.48</v>
      </c>
      <c r="E59" s="173">
        <f t="shared" si="3"/>
        <v>57.37</v>
      </c>
    </row>
    <row r="60" spans="1:6" x14ac:dyDescent="0.25">
      <c r="A60" s="343" t="s">
        <v>901</v>
      </c>
      <c r="B60" s="345" t="s">
        <v>781</v>
      </c>
      <c r="C60" s="455"/>
      <c r="D60" s="173">
        <v>131.61000000000001</v>
      </c>
      <c r="E60" s="173">
        <f t="shared" si="3"/>
        <v>131.61000000000001</v>
      </c>
    </row>
    <row r="61" spans="1:6" x14ac:dyDescent="0.25">
      <c r="A61" s="343" t="s">
        <v>902</v>
      </c>
      <c r="B61" s="345" t="s">
        <v>850</v>
      </c>
      <c r="C61" s="455"/>
      <c r="D61" s="173">
        <v>131.61000000000001</v>
      </c>
      <c r="E61" s="173">
        <f t="shared" si="3"/>
        <v>131.61000000000001</v>
      </c>
      <c r="F61" s="348"/>
    </row>
    <row r="62" spans="1:6" x14ac:dyDescent="0.25">
      <c r="A62" s="343" t="s">
        <v>903</v>
      </c>
      <c r="B62" s="345" t="s">
        <v>844</v>
      </c>
      <c r="C62" s="460"/>
      <c r="D62" s="173">
        <v>377.26</v>
      </c>
      <c r="E62" s="173">
        <f t="shared" si="3"/>
        <v>377.26</v>
      </c>
    </row>
    <row r="63" spans="1:6" ht="30" customHeight="1" x14ac:dyDescent="0.25">
      <c r="A63" s="343" t="s">
        <v>904</v>
      </c>
      <c r="B63" s="345" t="s">
        <v>845</v>
      </c>
      <c r="C63" s="455"/>
      <c r="D63" s="173">
        <v>480.92</v>
      </c>
      <c r="E63" s="173">
        <f t="shared" ref="E63:E81" si="4">C63+D63</f>
        <v>480.92</v>
      </c>
    </row>
    <row r="64" spans="1:6" ht="21.75" customHeight="1" x14ac:dyDescent="0.25">
      <c r="A64" s="343" t="s">
        <v>905</v>
      </c>
      <c r="B64" s="345" t="s">
        <v>846</v>
      </c>
      <c r="C64" s="455"/>
      <c r="D64" s="173">
        <v>257.95999999999998</v>
      </c>
      <c r="E64" s="173">
        <f t="shared" si="4"/>
        <v>257.95999999999998</v>
      </c>
    </row>
    <row r="65" spans="1:5" ht="20.25" customHeight="1" x14ac:dyDescent="0.25">
      <c r="A65" s="343" t="s">
        <v>906</v>
      </c>
      <c r="B65" s="346" t="s">
        <v>847</v>
      </c>
      <c r="C65" s="455"/>
      <c r="D65" s="173">
        <v>163.94</v>
      </c>
      <c r="E65" s="173">
        <f t="shared" si="4"/>
        <v>163.94</v>
      </c>
    </row>
    <row r="66" spans="1:5" ht="24.75" customHeight="1" x14ac:dyDescent="0.25">
      <c r="A66" s="343" t="s">
        <v>907</v>
      </c>
      <c r="B66" s="349" t="s">
        <v>848</v>
      </c>
      <c r="C66" s="455"/>
      <c r="D66" s="173">
        <v>218.62</v>
      </c>
      <c r="E66" s="173">
        <f t="shared" si="4"/>
        <v>218.62</v>
      </c>
    </row>
    <row r="67" spans="1:5" ht="27" customHeight="1" x14ac:dyDescent="0.25">
      <c r="A67" s="343" t="s">
        <v>908</v>
      </c>
      <c r="B67" s="344" t="s">
        <v>849</v>
      </c>
      <c r="C67" s="455"/>
      <c r="D67" s="173">
        <v>257.95999999999998</v>
      </c>
      <c r="E67" s="173">
        <f t="shared" si="4"/>
        <v>257.95999999999998</v>
      </c>
    </row>
    <row r="68" spans="1:5" ht="27" customHeight="1" x14ac:dyDescent="0.25">
      <c r="A68" s="343" t="s">
        <v>909</v>
      </c>
      <c r="B68" s="344" t="s">
        <v>851</v>
      </c>
      <c r="C68" s="455"/>
      <c r="D68" s="173">
        <v>559.57000000000005</v>
      </c>
      <c r="E68" s="173">
        <f t="shared" si="4"/>
        <v>559.57000000000005</v>
      </c>
    </row>
    <row r="69" spans="1:5" ht="24" customHeight="1" x14ac:dyDescent="0.25">
      <c r="A69" s="343" t="s">
        <v>910</v>
      </c>
      <c r="B69" s="349" t="s">
        <v>852</v>
      </c>
      <c r="C69" s="455"/>
      <c r="D69" s="173">
        <v>664.42</v>
      </c>
      <c r="E69" s="173">
        <f t="shared" si="4"/>
        <v>664.42</v>
      </c>
    </row>
    <row r="70" spans="1:5" ht="37.5" customHeight="1" x14ac:dyDescent="0.25">
      <c r="A70" s="343" t="s">
        <v>911</v>
      </c>
      <c r="B70" s="344" t="s">
        <v>853</v>
      </c>
      <c r="C70" s="455"/>
      <c r="D70" s="173">
        <v>638.26</v>
      </c>
      <c r="E70" s="173">
        <f t="shared" si="4"/>
        <v>638.26</v>
      </c>
    </row>
    <row r="71" spans="1:5" ht="26.25" customHeight="1" x14ac:dyDescent="0.25">
      <c r="A71" s="343" t="s">
        <v>912</v>
      </c>
      <c r="B71" s="350" t="s">
        <v>854</v>
      </c>
      <c r="C71" s="455"/>
      <c r="D71" s="173">
        <v>638.26</v>
      </c>
      <c r="E71" s="173">
        <f t="shared" si="4"/>
        <v>638.26</v>
      </c>
    </row>
    <row r="72" spans="1:5" ht="24.75" customHeight="1" x14ac:dyDescent="0.25">
      <c r="A72" s="343" t="s">
        <v>913</v>
      </c>
      <c r="B72" s="349" t="s">
        <v>841</v>
      </c>
      <c r="C72" s="455">
        <v>5.85</v>
      </c>
      <c r="D72" s="173">
        <v>34.869999999999997</v>
      </c>
      <c r="E72" s="173">
        <f t="shared" si="4"/>
        <v>40.72</v>
      </c>
    </row>
    <row r="73" spans="1:5" ht="24" customHeight="1" x14ac:dyDescent="0.25">
      <c r="A73" s="343" t="s">
        <v>914</v>
      </c>
      <c r="B73" s="344" t="s">
        <v>583</v>
      </c>
      <c r="C73" s="455">
        <v>5.41</v>
      </c>
      <c r="D73" s="173">
        <v>19.55</v>
      </c>
      <c r="E73" s="173">
        <f t="shared" si="4"/>
        <v>24.96</v>
      </c>
    </row>
    <row r="74" spans="1:5" ht="29.25" customHeight="1" x14ac:dyDescent="0.25">
      <c r="A74" s="343" t="s">
        <v>915</v>
      </c>
      <c r="B74" s="344" t="s">
        <v>584</v>
      </c>
      <c r="C74" s="455">
        <v>1.86</v>
      </c>
      <c r="D74" s="173">
        <v>9.7799999999999994</v>
      </c>
      <c r="E74" s="173">
        <f t="shared" si="4"/>
        <v>11.639999999999999</v>
      </c>
    </row>
    <row r="75" spans="1:5" ht="31.5" customHeight="1" x14ac:dyDescent="0.25">
      <c r="A75" s="343" t="s">
        <v>916</v>
      </c>
      <c r="B75" s="344" t="s">
        <v>585</v>
      </c>
      <c r="C75" s="455">
        <v>3.05</v>
      </c>
      <c r="D75" s="173">
        <v>19.55</v>
      </c>
      <c r="E75" s="173">
        <f t="shared" si="4"/>
        <v>22.6</v>
      </c>
    </row>
    <row r="76" spans="1:5" ht="24.75" customHeight="1" x14ac:dyDescent="0.25">
      <c r="A76" s="343" t="s">
        <v>917</v>
      </c>
      <c r="B76" s="344" t="s">
        <v>586</v>
      </c>
      <c r="C76" s="455"/>
      <c r="D76" s="173">
        <v>19.55</v>
      </c>
      <c r="E76" s="173">
        <f t="shared" si="4"/>
        <v>19.55</v>
      </c>
    </row>
    <row r="77" spans="1:5" ht="24.75" customHeight="1" x14ac:dyDescent="0.25">
      <c r="A77" s="343" t="s">
        <v>918</v>
      </c>
      <c r="B77" s="344" t="s">
        <v>855</v>
      </c>
      <c r="C77" s="455"/>
      <c r="D77" s="173">
        <v>56</v>
      </c>
      <c r="E77" s="173">
        <f t="shared" si="4"/>
        <v>56</v>
      </c>
    </row>
    <row r="78" spans="1:5" ht="26.25" customHeight="1" x14ac:dyDescent="0.25">
      <c r="A78" s="343" t="s">
        <v>919</v>
      </c>
      <c r="B78" s="351" t="s">
        <v>842</v>
      </c>
      <c r="C78" s="455">
        <v>1.58</v>
      </c>
      <c r="D78" s="173">
        <v>5.76</v>
      </c>
      <c r="E78" s="173">
        <f t="shared" si="4"/>
        <v>7.34</v>
      </c>
    </row>
    <row r="79" spans="1:5" ht="24" customHeight="1" x14ac:dyDescent="0.25">
      <c r="A79" s="343" t="s">
        <v>920</v>
      </c>
      <c r="B79" s="346" t="s">
        <v>370</v>
      </c>
      <c r="C79" s="455">
        <v>2.65</v>
      </c>
      <c r="D79" s="173">
        <v>12.66</v>
      </c>
      <c r="E79" s="173">
        <f t="shared" si="4"/>
        <v>15.31</v>
      </c>
    </row>
    <row r="80" spans="1:5" ht="23.25" customHeight="1" x14ac:dyDescent="0.25">
      <c r="A80" s="343" t="s">
        <v>921</v>
      </c>
      <c r="B80" s="346" t="s">
        <v>843</v>
      </c>
      <c r="C80" s="455">
        <v>1.52</v>
      </c>
      <c r="D80" s="173">
        <v>12.66</v>
      </c>
      <c r="E80" s="173">
        <f t="shared" si="4"/>
        <v>14.18</v>
      </c>
    </row>
    <row r="81" spans="1:5" ht="42.75" customHeight="1" x14ac:dyDescent="0.25">
      <c r="A81" s="343" t="s">
        <v>922</v>
      </c>
      <c r="B81" s="346" t="s">
        <v>372</v>
      </c>
      <c r="C81" s="455"/>
      <c r="D81" s="173">
        <v>322.22000000000003</v>
      </c>
      <c r="E81" s="173">
        <f t="shared" si="4"/>
        <v>322.22000000000003</v>
      </c>
    </row>
    <row r="82" spans="1:5" s="339" customFormat="1" x14ac:dyDescent="0.25">
      <c r="A82" s="352" t="s">
        <v>967</v>
      </c>
      <c r="B82" s="568" t="s">
        <v>389</v>
      </c>
      <c r="C82" s="566"/>
      <c r="D82" s="566"/>
      <c r="E82" s="567"/>
    </row>
    <row r="83" spans="1:5" x14ac:dyDescent="0.25">
      <c r="A83" s="353" t="s">
        <v>968</v>
      </c>
      <c r="B83" s="354" t="s">
        <v>747</v>
      </c>
      <c r="C83" s="419">
        <v>4.5999999999999996</v>
      </c>
      <c r="D83" s="355">
        <v>4.07</v>
      </c>
      <c r="E83" s="144">
        <f>C83+D83</f>
        <v>8.67</v>
      </c>
    </row>
    <row r="84" spans="1:5" x14ac:dyDescent="0.25">
      <c r="A84" s="353" t="s">
        <v>969</v>
      </c>
      <c r="B84" s="356" t="s">
        <v>748</v>
      </c>
      <c r="C84" s="419">
        <v>1.9</v>
      </c>
      <c r="D84" s="357">
        <v>2.7</v>
      </c>
      <c r="E84" s="144">
        <f t="shared" ref="E84:E100" si="5">C84+D84</f>
        <v>4.5999999999999996</v>
      </c>
    </row>
    <row r="85" spans="1:5" x14ac:dyDescent="0.25">
      <c r="A85" s="353" t="s">
        <v>970</v>
      </c>
      <c r="B85" s="356" t="s">
        <v>749</v>
      </c>
      <c r="C85" s="419">
        <v>1.66</v>
      </c>
      <c r="D85" s="355">
        <v>1.89</v>
      </c>
      <c r="E85" s="144">
        <f t="shared" si="5"/>
        <v>3.55</v>
      </c>
    </row>
    <row r="86" spans="1:5" x14ac:dyDescent="0.25">
      <c r="A86" s="353" t="s">
        <v>971</v>
      </c>
      <c r="B86" s="356" t="s">
        <v>750</v>
      </c>
      <c r="C86" s="419">
        <v>1.7</v>
      </c>
      <c r="D86" s="355">
        <v>1.89</v>
      </c>
      <c r="E86" s="144">
        <f t="shared" si="5"/>
        <v>3.59</v>
      </c>
    </row>
    <row r="87" spans="1:5" x14ac:dyDescent="0.25">
      <c r="A87" s="353" t="s">
        <v>972</v>
      </c>
      <c r="B87" s="356" t="s">
        <v>763</v>
      </c>
      <c r="C87" s="419">
        <v>1.94</v>
      </c>
      <c r="D87" s="355">
        <v>4.0599999999999996</v>
      </c>
      <c r="E87" s="144">
        <f>C87+D87</f>
        <v>6</v>
      </c>
    </row>
    <row r="88" spans="1:5" x14ac:dyDescent="0.25">
      <c r="A88" s="353" t="s">
        <v>973</v>
      </c>
      <c r="B88" s="356" t="s">
        <v>751</v>
      </c>
      <c r="C88" s="419">
        <v>5.43</v>
      </c>
      <c r="D88" s="357">
        <v>8.1</v>
      </c>
      <c r="E88" s="144">
        <f t="shared" si="5"/>
        <v>13.53</v>
      </c>
    </row>
    <row r="89" spans="1:5" x14ac:dyDescent="0.25">
      <c r="A89" s="353" t="s">
        <v>974</v>
      </c>
      <c r="B89" s="356" t="s">
        <v>752</v>
      </c>
      <c r="C89" s="419">
        <v>2</v>
      </c>
      <c r="D89" s="357">
        <v>5.4</v>
      </c>
      <c r="E89" s="144">
        <f t="shared" si="5"/>
        <v>7.4</v>
      </c>
    </row>
    <row r="90" spans="1:5" x14ac:dyDescent="0.25">
      <c r="A90" s="353" t="s">
        <v>975</v>
      </c>
      <c r="B90" s="356" t="s">
        <v>753</v>
      </c>
      <c r="C90" s="419">
        <v>4.13</v>
      </c>
      <c r="D90" s="355">
        <v>12.23</v>
      </c>
      <c r="E90" s="144">
        <f t="shared" si="5"/>
        <v>16.36</v>
      </c>
    </row>
    <row r="91" spans="1:5" x14ac:dyDescent="0.25">
      <c r="A91" s="353" t="s">
        <v>976</v>
      </c>
      <c r="B91" s="356" t="s">
        <v>758</v>
      </c>
      <c r="C91" s="419">
        <v>0.25</v>
      </c>
      <c r="D91" s="355">
        <v>1.35</v>
      </c>
      <c r="E91" s="144">
        <f>C91+D91</f>
        <v>1.6</v>
      </c>
    </row>
    <row r="92" spans="1:5" x14ac:dyDescent="0.25">
      <c r="A92" s="353" t="s">
        <v>977</v>
      </c>
      <c r="B92" s="356" t="s">
        <v>756</v>
      </c>
      <c r="C92" s="419">
        <v>71.319999999999993</v>
      </c>
      <c r="D92" s="355">
        <v>28.49</v>
      </c>
      <c r="E92" s="144">
        <f>C92+D92</f>
        <v>99.809999999999988</v>
      </c>
    </row>
    <row r="93" spans="1:5" x14ac:dyDescent="0.25">
      <c r="A93" s="353" t="s">
        <v>978</v>
      </c>
      <c r="B93" s="356" t="s">
        <v>757</v>
      </c>
      <c r="C93" s="419">
        <v>3.64</v>
      </c>
      <c r="D93" s="355">
        <v>5.41</v>
      </c>
      <c r="E93" s="144">
        <f>C93+D93</f>
        <v>9.0500000000000007</v>
      </c>
    </row>
    <row r="94" spans="1:5" ht="37.5" x14ac:dyDescent="0.25">
      <c r="A94" s="353" t="s">
        <v>979</v>
      </c>
      <c r="B94" s="356" t="s">
        <v>754</v>
      </c>
      <c r="C94" s="419">
        <v>2.89</v>
      </c>
      <c r="D94" s="355">
        <v>4.0599999999999996</v>
      </c>
      <c r="E94" s="144">
        <f t="shared" si="5"/>
        <v>6.9499999999999993</v>
      </c>
    </row>
    <row r="95" spans="1:5" ht="37.5" x14ac:dyDescent="0.25">
      <c r="A95" s="353" t="s">
        <v>980</v>
      </c>
      <c r="B95" s="356" t="s">
        <v>755</v>
      </c>
      <c r="C95" s="419"/>
      <c r="D95" s="357">
        <v>16.2</v>
      </c>
      <c r="E95" s="144">
        <f t="shared" si="5"/>
        <v>16.2</v>
      </c>
    </row>
    <row r="96" spans="1:5" x14ac:dyDescent="0.25">
      <c r="A96" s="353" t="s">
        <v>981</v>
      </c>
      <c r="B96" s="356" t="s">
        <v>761</v>
      </c>
      <c r="C96" s="419">
        <v>6.9</v>
      </c>
      <c r="D96" s="355">
        <v>4.0599999999999996</v>
      </c>
      <c r="E96" s="144">
        <f>C96+D96</f>
        <v>10.96</v>
      </c>
    </row>
    <row r="97" spans="1:9" x14ac:dyDescent="0.25">
      <c r="A97" s="353" t="s">
        <v>982</v>
      </c>
      <c r="B97" s="356" t="s">
        <v>762</v>
      </c>
      <c r="C97" s="419">
        <v>3.36</v>
      </c>
      <c r="D97" s="355">
        <v>4.0599999999999996</v>
      </c>
      <c r="E97" s="144">
        <f>C97+D97</f>
        <v>7.42</v>
      </c>
    </row>
    <row r="98" spans="1:9" x14ac:dyDescent="0.25">
      <c r="A98" s="353" t="s">
        <v>983</v>
      </c>
      <c r="B98" s="320" t="s">
        <v>764</v>
      </c>
      <c r="C98" s="419">
        <v>1.25</v>
      </c>
      <c r="D98" s="355">
        <v>1.03</v>
      </c>
      <c r="E98" s="144">
        <f>C98+D98</f>
        <v>2.2800000000000002</v>
      </c>
    </row>
    <row r="99" spans="1:9" x14ac:dyDescent="0.25">
      <c r="A99" s="353" t="s">
        <v>984</v>
      </c>
      <c r="B99" s="356" t="s">
        <v>759</v>
      </c>
      <c r="C99" s="419">
        <v>46.72</v>
      </c>
      <c r="D99" s="355">
        <v>24.43</v>
      </c>
      <c r="E99" s="144">
        <f t="shared" si="5"/>
        <v>71.150000000000006</v>
      </c>
    </row>
    <row r="100" spans="1:9" x14ac:dyDescent="0.25">
      <c r="A100" s="353" t="s">
        <v>985</v>
      </c>
      <c r="B100" s="356" t="s">
        <v>760</v>
      </c>
      <c r="C100" s="419">
        <v>5.29</v>
      </c>
      <c r="D100" s="355">
        <v>16.28</v>
      </c>
      <c r="E100" s="144">
        <f t="shared" si="5"/>
        <v>21.57</v>
      </c>
    </row>
    <row r="101" spans="1:9" ht="23.25" customHeight="1" x14ac:dyDescent="0.25">
      <c r="A101" s="353" t="s">
        <v>986</v>
      </c>
      <c r="B101" s="358" t="s">
        <v>516</v>
      </c>
      <c r="C101" s="419">
        <f>1.82+0.02</f>
        <v>1.84</v>
      </c>
      <c r="D101" s="359">
        <v>1.45</v>
      </c>
      <c r="E101" s="359">
        <f>C101+D101</f>
        <v>3.29</v>
      </c>
      <c r="F101" s="331" t="s">
        <v>658</v>
      </c>
      <c r="I101" s="332">
        <v>0.02</v>
      </c>
    </row>
    <row r="102" spans="1:9" s="362" customFormat="1" ht="21.75" customHeight="1" x14ac:dyDescent="0.3">
      <c r="A102" s="361" t="s">
        <v>987</v>
      </c>
      <c r="B102" s="576" t="s">
        <v>774</v>
      </c>
      <c r="C102" s="577"/>
      <c r="D102" s="577"/>
      <c r="E102" s="578"/>
    </row>
    <row r="103" spans="1:9" x14ac:dyDescent="0.25">
      <c r="A103" s="353" t="s">
        <v>367</v>
      </c>
      <c r="B103" s="363" t="s">
        <v>766</v>
      </c>
      <c r="C103" s="360"/>
      <c r="D103" s="359">
        <v>38.14</v>
      </c>
      <c r="E103" s="173">
        <f>C103+D103</f>
        <v>38.14</v>
      </c>
    </row>
    <row r="104" spans="1:9" ht="37.5" x14ac:dyDescent="0.25">
      <c r="A104" s="353" t="s">
        <v>368</v>
      </c>
      <c r="B104" s="363" t="s">
        <v>767</v>
      </c>
      <c r="C104" s="360"/>
      <c r="D104" s="359">
        <v>48.55</v>
      </c>
      <c r="E104" s="173">
        <f t="shared" ref="E104:E109" si="6">C104+D104</f>
        <v>48.55</v>
      </c>
    </row>
    <row r="105" spans="1:9" ht="37.5" x14ac:dyDescent="0.25">
      <c r="A105" s="353" t="s">
        <v>523</v>
      </c>
      <c r="B105" s="363" t="s">
        <v>768</v>
      </c>
      <c r="C105" s="360"/>
      <c r="D105" s="359">
        <v>48.55</v>
      </c>
      <c r="E105" s="173">
        <f t="shared" si="6"/>
        <v>48.55</v>
      </c>
    </row>
    <row r="106" spans="1:9" x14ac:dyDescent="0.25">
      <c r="A106" s="353" t="s">
        <v>524</v>
      </c>
      <c r="B106" s="363" t="s">
        <v>769</v>
      </c>
      <c r="C106" s="360"/>
      <c r="D106" s="359">
        <v>48.55</v>
      </c>
      <c r="E106" s="173">
        <f t="shared" si="6"/>
        <v>48.55</v>
      </c>
    </row>
    <row r="107" spans="1:9" ht="37.5" x14ac:dyDescent="0.25">
      <c r="A107" s="353" t="s">
        <v>573</v>
      </c>
      <c r="B107" s="363" t="s">
        <v>770</v>
      </c>
      <c r="C107" s="360"/>
      <c r="D107" s="359">
        <v>48.55</v>
      </c>
      <c r="E107" s="173">
        <f t="shared" si="6"/>
        <v>48.55</v>
      </c>
    </row>
    <row r="108" spans="1:9" x14ac:dyDescent="0.25">
      <c r="A108" s="353" t="s">
        <v>656</v>
      </c>
      <c r="B108" s="363" t="s">
        <v>771</v>
      </c>
      <c r="C108" s="360"/>
      <c r="D108" s="359">
        <v>48.55</v>
      </c>
      <c r="E108" s="173">
        <f t="shared" si="6"/>
        <v>48.55</v>
      </c>
    </row>
    <row r="109" spans="1:9" ht="37.5" x14ac:dyDescent="0.25">
      <c r="A109" s="353" t="s">
        <v>765</v>
      </c>
      <c r="B109" s="363" t="s">
        <v>772</v>
      </c>
      <c r="C109" s="360"/>
      <c r="D109" s="359">
        <v>48.55</v>
      </c>
      <c r="E109" s="173">
        <f t="shared" si="6"/>
        <v>48.55</v>
      </c>
    </row>
    <row r="110" spans="1:9" s="339" customFormat="1" ht="60" customHeight="1" x14ac:dyDescent="0.25">
      <c r="A110" s="352" t="s">
        <v>601</v>
      </c>
      <c r="B110" s="574" t="s">
        <v>401</v>
      </c>
      <c r="C110" s="575"/>
      <c r="D110" s="575"/>
      <c r="E110" s="567"/>
    </row>
    <row r="111" spans="1:9" x14ac:dyDescent="0.25">
      <c r="A111" s="353" t="s">
        <v>525</v>
      </c>
      <c r="B111" s="420" t="s">
        <v>393</v>
      </c>
      <c r="C111" s="360"/>
      <c r="D111" s="359">
        <v>17.559999999999999</v>
      </c>
      <c r="E111" s="173">
        <f>C111+D111</f>
        <v>17.559999999999999</v>
      </c>
    </row>
    <row r="112" spans="1:9" x14ac:dyDescent="0.25">
      <c r="A112" s="353" t="s">
        <v>526</v>
      </c>
      <c r="B112" s="420" t="s">
        <v>394</v>
      </c>
      <c r="C112" s="360"/>
      <c r="D112" s="359">
        <v>38.11</v>
      </c>
      <c r="E112" s="173">
        <f t="shared" ref="E112:E126" si="7">C112+D112</f>
        <v>38.11</v>
      </c>
    </row>
    <row r="113" spans="1:5" x14ac:dyDescent="0.25">
      <c r="A113" s="353" t="s">
        <v>602</v>
      </c>
      <c r="B113" s="420" t="s">
        <v>395</v>
      </c>
      <c r="C113" s="360"/>
      <c r="D113" s="359">
        <v>43.12</v>
      </c>
      <c r="E113" s="173">
        <f t="shared" si="7"/>
        <v>43.12</v>
      </c>
    </row>
    <row r="114" spans="1:5" x14ac:dyDescent="0.25">
      <c r="A114" s="353" t="s">
        <v>603</v>
      </c>
      <c r="B114" s="350" t="s">
        <v>1050</v>
      </c>
      <c r="C114" s="360"/>
      <c r="D114" s="359">
        <v>86.24</v>
      </c>
      <c r="E114" s="173">
        <f t="shared" si="7"/>
        <v>86.24</v>
      </c>
    </row>
    <row r="115" spans="1:5" x14ac:dyDescent="0.25">
      <c r="A115" s="353" t="s">
        <v>604</v>
      </c>
      <c r="B115" s="350" t="s">
        <v>1051</v>
      </c>
      <c r="C115" s="360"/>
      <c r="D115" s="359">
        <v>86.24</v>
      </c>
      <c r="E115" s="173">
        <f t="shared" si="7"/>
        <v>86.24</v>
      </c>
    </row>
    <row r="116" spans="1:5" x14ac:dyDescent="0.25">
      <c r="A116" s="353" t="s">
        <v>605</v>
      </c>
      <c r="B116" s="350" t="s">
        <v>1052</v>
      </c>
      <c r="C116" s="360"/>
      <c r="D116" s="359">
        <v>170.29</v>
      </c>
      <c r="E116" s="173">
        <f t="shared" si="7"/>
        <v>170.29</v>
      </c>
    </row>
    <row r="117" spans="1:5" x14ac:dyDescent="0.25">
      <c r="A117" s="353" t="s">
        <v>606</v>
      </c>
      <c r="B117" s="420" t="s">
        <v>396</v>
      </c>
      <c r="C117" s="360"/>
      <c r="D117" s="359">
        <v>18.61</v>
      </c>
      <c r="E117" s="173">
        <f t="shared" si="7"/>
        <v>18.61</v>
      </c>
    </row>
    <row r="118" spans="1:5" x14ac:dyDescent="0.25">
      <c r="A118" s="353" t="s">
        <v>988</v>
      </c>
      <c r="B118" s="350" t="s">
        <v>1053</v>
      </c>
      <c r="C118" s="360"/>
      <c r="D118" s="359">
        <v>55.83</v>
      </c>
      <c r="E118" s="173">
        <f t="shared" si="7"/>
        <v>55.83</v>
      </c>
    </row>
    <row r="119" spans="1:5" x14ac:dyDescent="0.25">
      <c r="A119" s="353" t="s">
        <v>989</v>
      </c>
      <c r="B119" s="350" t="s">
        <v>1054</v>
      </c>
      <c r="C119" s="360"/>
      <c r="D119" s="359">
        <v>55.83</v>
      </c>
      <c r="E119" s="173">
        <f t="shared" si="7"/>
        <v>55.83</v>
      </c>
    </row>
    <row r="120" spans="1:5" x14ac:dyDescent="0.25">
      <c r="A120" s="353" t="s">
        <v>990</v>
      </c>
      <c r="B120" s="350" t="s">
        <v>1055</v>
      </c>
      <c r="C120" s="360"/>
      <c r="D120" s="359">
        <v>139.88</v>
      </c>
      <c r="E120" s="173">
        <f t="shared" si="7"/>
        <v>139.88</v>
      </c>
    </row>
    <row r="121" spans="1:5" x14ac:dyDescent="0.25">
      <c r="A121" s="353" t="s">
        <v>1057</v>
      </c>
      <c r="B121" s="420" t="s">
        <v>397</v>
      </c>
      <c r="C121" s="360"/>
      <c r="D121" s="359">
        <v>38.1</v>
      </c>
      <c r="E121" s="173">
        <f t="shared" si="7"/>
        <v>38.1</v>
      </c>
    </row>
    <row r="122" spans="1:5" ht="37.5" x14ac:dyDescent="0.25">
      <c r="A122" s="353" t="s">
        <v>1058</v>
      </c>
      <c r="B122" s="420" t="s">
        <v>1062</v>
      </c>
      <c r="C122" s="360"/>
      <c r="D122" s="359">
        <v>34.9</v>
      </c>
      <c r="E122" s="173">
        <f t="shared" si="7"/>
        <v>34.9</v>
      </c>
    </row>
    <row r="123" spans="1:5" x14ac:dyDescent="0.25">
      <c r="A123" s="353" t="s">
        <v>1059</v>
      </c>
      <c r="B123" s="420" t="s">
        <v>398</v>
      </c>
      <c r="C123" s="360"/>
      <c r="D123" s="359">
        <v>24.66</v>
      </c>
      <c r="E123" s="173">
        <f t="shared" si="7"/>
        <v>24.66</v>
      </c>
    </row>
    <row r="124" spans="1:5" ht="37.5" x14ac:dyDescent="0.25">
      <c r="A124" s="353" t="s">
        <v>1060</v>
      </c>
      <c r="B124" s="420" t="s">
        <v>399</v>
      </c>
      <c r="C124" s="360"/>
      <c r="D124" s="364">
        <v>36.979999999999997</v>
      </c>
      <c r="E124" s="173">
        <f t="shared" si="7"/>
        <v>36.979999999999997</v>
      </c>
    </row>
    <row r="125" spans="1:5" ht="37.5" x14ac:dyDescent="0.25">
      <c r="A125" s="353" t="s">
        <v>1061</v>
      </c>
      <c r="B125" s="420" t="s">
        <v>400</v>
      </c>
      <c r="C125" s="360"/>
      <c r="D125" s="364">
        <v>75.739999999999995</v>
      </c>
      <c r="E125" s="173">
        <f t="shared" si="7"/>
        <v>75.739999999999995</v>
      </c>
    </row>
    <row r="126" spans="1:5" ht="42.75" customHeight="1" x14ac:dyDescent="0.25">
      <c r="A126" s="353" t="s">
        <v>1063</v>
      </c>
      <c r="B126" s="420" t="s">
        <v>1056</v>
      </c>
      <c r="C126" s="360"/>
      <c r="D126" s="359">
        <v>62</v>
      </c>
      <c r="E126" s="173">
        <f t="shared" si="7"/>
        <v>62</v>
      </c>
    </row>
    <row r="127" spans="1:5" x14ac:dyDescent="0.25">
      <c r="A127" s="365"/>
      <c r="B127" s="366" t="s">
        <v>648</v>
      </c>
      <c r="C127" s="367"/>
      <c r="D127" s="368"/>
      <c r="E127" s="369"/>
    </row>
    <row r="128" spans="1:5" ht="44.25" customHeight="1" x14ac:dyDescent="0.25">
      <c r="A128" s="365"/>
      <c r="B128" s="562" t="s">
        <v>647</v>
      </c>
      <c r="C128" s="562"/>
      <c r="D128" s="562"/>
      <c r="E128" s="562"/>
    </row>
    <row r="129" spans="1:5" ht="48.75" customHeight="1" x14ac:dyDescent="0.25">
      <c r="A129" s="365"/>
      <c r="B129" s="562" t="s">
        <v>649</v>
      </c>
      <c r="C129" s="562"/>
      <c r="D129" s="562"/>
      <c r="E129" s="562"/>
    </row>
    <row r="130" spans="1:5" ht="32.25" customHeight="1" x14ac:dyDescent="0.25">
      <c r="A130" s="370"/>
      <c r="B130" s="560" t="s">
        <v>856</v>
      </c>
      <c r="C130" s="561"/>
      <c r="D130" s="561"/>
      <c r="E130" s="561"/>
    </row>
    <row r="132" spans="1:5" x14ac:dyDescent="0.25">
      <c r="B132" s="371" t="s">
        <v>36</v>
      </c>
      <c r="C132" s="372"/>
      <c r="D132" s="372"/>
      <c r="E132" s="372" t="s">
        <v>773</v>
      </c>
    </row>
  </sheetData>
  <mergeCells count="14">
    <mergeCell ref="B130:E130"/>
    <mergeCell ref="C2:E2"/>
    <mergeCell ref="B129:E129"/>
    <mergeCell ref="A7:E7"/>
    <mergeCell ref="A8:E8"/>
    <mergeCell ref="B11:E11"/>
    <mergeCell ref="B20:E20"/>
    <mergeCell ref="B24:E24"/>
    <mergeCell ref="B33:E33"/>
    <mergeCell ref="B37:E37"/>
    <mergeCell ref="B82:E82"/>
    <mergeCell ref="B110:E110"/>
    <mergeCell ref="B128:E128"/>
    <mergeCell ref="B102:E102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rowBreaks count="2" manualBreakCount="2">
    <brk id="53" max="4" man="1"/>
    <brk id="109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view="pageBreakPreview" zoomScale="60" zoomScaleNormal="100" workbookViewId="0">
      <selection activeCell="A8" sqref="A8:H8"/>
    </sheetView>
  </sheetViews>
  <sheetFormatPr defaultRowHeight="15.75" x14ac:dyDescent="0.25"/>
  <cols>
    <col min="1" max="1" width="4.42578125" style="279" customWidth="1"/>
    <col min="2" max="2" width="87.85546875" style="242" customWidth="1"/>
    <col min="3" max="3" width="15.140625" style="242" customWidth="1"/>
    <col min="4" max="4" width="18" style="242" customWidth="1"/>
    <col min="5" max="6" width="24.140625" style="242" customWidth="1"/>
    <col min="7" max="7" width="24.28515625" style="242" customWidth="1"/>
    <col min="8" max="8" width="25.140625" style="242" hidden="1" customWidth="1"/>
    <col min="9" max="16384" width="9.140625" style="242"/>
  </cols>
  <sheetData>
    <row r="1" spans="1:8" ht="18.75" x14ac:dyDescent="0.3">
      <c r="A1" s="277"/>
      <c r="B1" s="200"/>
      <c r="E1" s="528" t="s">
        <v>0</v>
      </c>
      <c r="F1" s="579"/>
      <c r="G1" s="579"/>
    </row>
    <row r="2" spans="1:8" ht="18.75" x14ac:dyDescent="0.3">
      <c r="A2" s="277"/>
      <c r="B2" s="200"/>
      <c r="E2" s="528" t="s">
        <v>33</v>
      </c>
      <c r="F2" s="528"/>
      <c r="G2" s="579"/>
    </row>
    <row r="3" spans="1:8" ht="18.75" x14ac:dyDescent="0.3">
      <c r="A3" s="277"/>
      <c r="B3" s="200"/>
      <c r="E3" s="528" t="s">
        <v>1</v>
      </c>
      <c r="F3" s="579"/>
      <c r="G3" s="579"/>
    </row>
    <row r="4" spans="1:8" ht="18.75" x14ac:dyDescent="0.3">
      <c r="A4" s="277"/>
      <c r="B4" s="200"/>
      <c r="E4" s="528" t="s">
        <v>569</v>
      </c>
      <c r="F4" s="579"/>
      <c r="G4" s="579"/>
    </row>
    <row r="5" spans="1:8" ht="18.75" x14ac:dyDescent="0.3">
      <c r="A5" s="277"/>
      <c r="B5" s="200"/>
      <c r="E5" s="175"/>
      <c r="F5" s="580" t="s">
        <v>1126</v>
      </c>
      <c r="G5" s="579"/>
    </row>
    <row r="6" spans="1:8" x14ac:dyDescent="0.25">
      <c r="A6" s="277"/>
      <c r="B6" s="200"/>
      <c r="C6" s="247"/>
      <c r="D6" s="247"/>
      <c r="E6" s="247"/>
      <c r="F6" s="247"/>
    </row>
    <row r="7" spans="1:8" x14ac:dyDescent="0.25">
      <c r="A7" s="485" t="s">
        <v>2</v>
      </c>
      <c r="B7" s="485"/>
      <c r="C7" s="485"/>
      <c r="D7" s="485"/>
      <c r="E7" s="485"/>
      <c r="F7" s="485"/>
      <c r="G7" s="583"/>
      <c r="H7" s="583"/>
    </row>
    <row r="8" spans="1:8" ht="42.75" customHeight="1" x14ac:dyDescent="0.35">
      <c r="A8" s="584" t="s">
        <v>1147</v>
      </c>
      <c r="B8" s="584"/>
      <c r="C8" s="584"/>
      <c r="D8" s="584"/>
      <c r="E8" s="584"/>
      <c r="F8" s="584"/>
      <c r="G8" s="585"/>
      <c r="H8" s="585"/>
    </row>
    <row r="9" spans="1:8" ht="17.25" customHeight="1" x14ac:dyDescent="0.25">
      <c r="A9" s="592" t="s">
        <v>5</v>
      </c>
      <c r="B9" s="590" t="s">
        <v>6</v>
      </c>
      <c r="C9" s="588" t="s">
        <v>349</v>
      </c>
      <c r="D9" s="588" t="s">
        <v>408</v>
      </c>
      <c r="E9" s="588" t="s">
        <v>1037</v>
      </c>
      <c r="F9" s="588" t="s">
        <v>407</v>
      </c>
      <c r="G9" s="586" t="s">
        <v>876</v>
      </c>
      <c r="H9" s="587"/>
    </row>
    <row r="10" spans="1:8" ht="96" customHeight="1" x14ac:dyDescent="0.25">
      <c r="A10" s="593"/>
      <c r="B10" s="591"/>
      <c r="C10" s="589"/>
      <c r="D10" s="594"/>
      <c r="E10" s="589"/>
      <c r="F10" s="589"/>
      <c r="G10" s="52" t="s">
        <v>1082</v>
      </c>
      <c r="H10" s="52" t="s">
        <v>878</v>
      </c>
    </row>
    <row r="11" spans="1:8" x14ac:dyDescent="0.25">
      <c r="A11" s="278">
        <v>1</v>
      </c>
      <c r="B11" s="204">
        <v>2</v>
      </c>
      <c r="C11" s="246">
        <v>3</v>
      </c>
      <c r="D11" s="246">
        <v>4</v>
      </c>
      <c r="E11" s="246">
        <v>5</v>
      </c>
      <c r="F11" s="246">
        <v>6</v>
      </c>
      <c r="G11" s="308">
        <v>7</v>
      </c>
      <c r="H11" s="308">
        <v>8</v>
      </c>
    </row>
    <row r="12" spans="1:8" ht="19.5" customHeight="1" x14ac:dyDescent="0.25">
      <c r="A12" s="307">
        <v>1</v>
      </c>
      <c r="B12" s="383" t="s">
        <v>857</v>
      </c>
      <c r="C12" s="280" t="s">
        <v>877</v>
      </c>
      <c r="D12" s="280"/>
      <c r="E12" s="387">
        <v>146.1</v>
      </c>
      <c r="F12" s="387">
        <f>D12+E12</f>
        <v>146.1</v>
      </c>
      <c r="G12" s="388"/>
      <c r="H12" s="309"/>
    </row>
    <row r="13" spans="1:8" ht="31.5" customHeight="1" x14ac:dyDescent="0.25">
      <c r="A13" s="307">
        <v>2</v>
      </c>
      <c r="B13" s="384" t="s">
        <v>858</v>
      </c>
      <c r="C13" s="280" t="s">
        <v>744</v>
      </c>
      <c r="D13" s="280"/>
      <c r="E13" s="387">
        <v>1236.4199999999998</v>
      </c>
      <c r="F13" s="387">
        <f t="shared" ref="F13:F41" si="0">D13+E13</f>
        <v>1236.4199999999998</v>
      </c>
      <c r="G13" s="388">
        <f t="shared" ref="G13:G37" si="1">$E$12+E13+$E$40+$E$39</f>
        <v>2538.67</v>
      </c>
      <c r="H13" s="309"/>
    </row>
    <row r="14" spans="1:8" ht="30" customHeight="1" x14ac:dyDescent="0.25">
      <c r="A14" s="307">
        <v>3</v>
      </c>
      <c r="B14" s="385" t="s">
        <v>859</v>
      </c>
      <c r="C14" s="280" t="s">
        <v>744</v>
      </c>
      <c r="D14" s="280"/>
      <c r="E14" s="387">
        <v>1474.3700000000001</v>
      </c>
      <c r="F14" s="387">
        <f t="shared" si="0"/>
        <v>1474.3700000000001</v>
      </c>
      <c r="G14" s="388">
        <f t="shared" si="1"/>
        <v>2776.62</v>
      </c>
      <c r="H14" s="309"/>
    </row>
    <row r="15" spans="1:8" ht="46.5" customHeight="1" x14ac:dyDescent="0.25">
      <c r="A15" s="307">
        <v>4</v>
      </c>
      <c r="B15" s="384" t="s">
        <v>860</v>
      </c>
      <c r="C15" s="280" t="s">
        <v>744</v>
      </c>
      <c r="D15" s="280"/>
      <c r="E15" s="387">
        <v>1712.3000000000002</v>
      </c>
      <c r="F15" s="387">
        <f t="shared" si="0"/>
        <v>1712.3000000000002</v>
      </c>
      <c r="G15" s="388">
        <f t="shared" si="1"/>
        <v>3014.55</v>
      </c>
      <c r="H15" s="309"/>
    </row>
    <row r="16" spans="1:8" ht="45" customHeight="1" x14ac:dyDescent="0.25">
      <c r="A16" s="307">
        <v>5</v>
      </c>
      <c r="B16" s="385" t="s">
        <v>861</v>
      </c>
      <c r="C16" s="280" t="s">
        <v>744</v>
      </c>
      <c r="D16" s="280"/>
      <c r="E16" s="387">
        <v>452.99</v>
      </c>
      <c r="F16" s="387">
        <f t="shared" si="0"/>
        <v>452.99</v>
      </c>
      <c r="G16" s="388">
        <f t="shared" si="1"/>
        <v>1755.2400000000002</v>
      </c>
      <c r="H16" s="309"/>
    </row>
    <row r="17" spans="1:8" ht="30.75" customHeight="1" x14ac:dyDescent="0.25">
      <c r="A17" s="307">
        <v>6</v>
      </c>
      <c r="B17" s="390" t="s">
        <v>1027</v>
      </c>
      <c r="C17" s="280" t="s">
        <v>744</v>
      </c>
      <c r="D17" s="280"/>
      <c r="E17" s="387">
        <v>657.86</v>
      </c>
      <c r="F17" s="387">
        <f t="shared" si="0"/>
        <v>657.86</v>
      </c>
      <c r="G17" s="388">
        <f t="shared" si="1"/>
        <v>1960.1100000000001</v>
      </c>
      <c r="H17" s="280">
        <f t="shared" ref="H17:H37" si="2">$E$12+E17*2+$E$39+$E$40</f>
        <v>2617.9700000000003</v>
      </c>
    </row>
    <row r="18" spans="1:8" ht="29.25" customHeight="1" x14ac:dyDescent="0.25">
      <c r="A18" s="307">
        <v>7</v>
      </c>
      <c r="B18" s="390" t="s">
        <v>1028</v>
      </c>
      <c r="C18" s="280" t="s">
        <v>744</v>
      </c>
      <c r="D18" s="280"/>
      <c r="E18" s="387">
        <v>737.23</v>
      </c>
      <c r="F18" s="387">
        <f t="shared" si="0"/>
        <v>737.23</v>
      </c>
      <c r="G18" s="388">
        <f t="shared" si="1"/>
        <v>2039.48</v>
      </c>
      <c r="H18" s="280">
        <f t="shared" si="2"/>
        <v>2776.71</v>
      </c>
    </row>
    <row r="19" spans="1:8" ht="27.75" customHeight="1" x14ac:dyDescent="0.25">
      <c r="A19" s="307">
        <v>8</v>
      </c>
      <c r="B19" s="390" t="s">
        <v>1029</v>
      </c>
      <c r="C19" s="280" t="s">
        <v>744</v>
      </c>
      <c r="D19" s="280"/>
      <c r="E19" s="387">
        <v>816.5200000000001</v>
      </c>
      <c r="F19" s="387">
        <f t="shared" si="0"/>
        <v>816.5200000000001</v>
      </c>
      <c r="G19" s="388">
        <f t="shared" si="1"/>
        <v>2118.77</v>
      </c>
      <c r="H19" s="280">
        <f t="shared" si="2"/>
        <v>2935.29</v>
      </c>
    </row>
    <row r="20" spans="1:8" ht="42" customHeight="1" x14ac:dyDescent="0.25">
      <c r="A20" s="307">
        <v>9</v>
      </c>
      <c r="B20" s="390" t="s">
        <v>1030</v>
      </c>
      <c r="C20" s="280" t="s">
        <v>744</v>
      </c>
      <c r="D20" s="280"/>
      <c r="E20" s="387">
        <v>895.79</v>
      </c>
      <c r="F20" s="387">
        <f t="shared" si="0"/>
        <v>895.79</v>
      </c>
      <c r="G20" s="388">
        <f t="shared" si="1"/>
        <v>2198.04</v>
      </c>
      <c r="H20" s="280">
        <f t="shared" si="2"/>
        <v>3093.83</v>
      </c>
    </row>
    <row r="21" spans="1:8" ht="41.25" customHeight="1" x14ac:dyDescent="0.25">
      <c r="A21" s="307">
        <v>10</v>
      </c>
      <c r="B21" s="390" t="s">
        <v>1031</v>
      </c>
      <c r="C21" s="280" t="s">
        <v>744</v>
      </c>
      <c r="D21" s="280"/>
      <c r="E21" s="387">
        <v>975.13</v>
      </c>
      <c r="F21" s="387">
        <f t="shared" si="0"/>
        <v>975.13</v>
      </c>
      <c r="G21" s="388">
        <f t="shared" si="1"/>
        <v>2277.38</v>
      </c>
      <c r="H21" s="280">
        <f t="shared" si="2"/>
        <v>3252.51</v>
      </c>
    </row>
    <row r="22" spans="1:8" ht="49.5" customHeight="1" x14ac:dyDescent="0.25">
      <c r="A22" s="307">
        <v>11</v>
      </c>
      <c r="B22" s="390" t="s">
        <v>1032</v>
      </c>
      <c r="C22" s="280" t="s">
        <v>744</v>
      </c>
      <c r="D22" s="280"/>
      <c r="E22" s="387">
        <v>1054.44</v>
      </c>
      <c r="F22" s="387">
        <f t="shared" si="0"/>
        <v>1054.44</v>
      </c>
      <c r="G22" s="388">
        <f t="shared" si="1"/>
        <v>2356.69</v>
      </c>
      <c r="H22" s="280">
        <f t="shared" si="2"/>
        <v>3411.13</v>
      </c>
    </row>
    <row r="23" spans="1:8" ht="25.5" customHeight="1" x14ac:dyDescent="0.25">
      <c r="A23" s="307">
        <v>12</v>
      </c>
      <c r="B23" s="385" t="s">
        <v>862</v>
      </c>
      <c r="C23" s="280" t="s">
        <v>744</v>
      </c>
      <c r="D23" s="280"/>
      <c r="E23" s="387">
        <v>760.64</v>
      </c>
      <c r="F23" s="387">
        <f t="shared" si="0"/>
        <v>760.64</v>
      </c>
      <c r="G23" s="388">
        <f t="shared" si="1"/>
        <v>2062.89</v>
      </c>
      <c r="H23" s="280">
        <f t="shared" si="2"/>
        <v>2823.5299999999997</v>
      </c>
    </row>
    <row r="24" spans="1:8" ht="25.5" customHeight="1" x14ac:dyDescent="0.25">
      <c r="A24" s="307">
        <v>13</v>
      </c>
      <c r="B24" s="385" t="s">
        <v>863</v>
      </c>
      <c r="C24" s="280" t="s">
        <v>744</v>
      </c>
      <c r="D24" s="280"/>
      <c r="E24" s="387">
        <v>919.21000000000015</v>
      </c>
      <c r="F24" s="387">
        <f t="shared" si="0"/>
        <v>919.21000000000015</v>
      </c>
      <c r="G24" s="388">
        <f t="shared" si="1"/>
        <v>2221.46</v>
      </c>
      <c r="H24" s="280">
        <f t="shared" si="2"/>
        <v>3140.67</v>
      </c>
    </row>
    <row r="25" spans="1:8" ht="42.75" customHeight="1" x14ac:dyDescent="0.25">
      <c r="A25" s="307">
        <v>14</v>
      </c>
      <c r="B25" s="390" t="s">
        <v>1033</v>
      </c>
      <c r="C25" s="280" t="s">
        <v>744</v>
      </c>
      <c r="D25" s="280"/>
      <c r="E25" s="387">
        <v>998.56999999999994</v>
      </c>
      <c r="F25" s="387">
        <f t="shared" si="0"/>
        <v>998.56999999999994</v>
      </c>
      <c r="G25" s="388">
        <f t="shared" si="1"/>
        <v>2300.8199999999997</v>
      </c>
      <c r="H25" s="280">
        <f t="shared" si="2"/>
        <v>3299.39</v>
      </c>
    </row>
    <row r="26" spans="1:8" ht="27" customHeight="1" x14ac:dyDescent="0.25">
      <c r="A26" s="307">
        <v>15</v>
      </c>
      <c r="B26" s="385" t="s">
        <v>864</v>
      </c>
      <c r="C26" s="280" t="s">
        <v>744</v>
      </c>
      <c r="D26" s="280"/>
      <c r="E26" s="387">
        <v>380.3</v>
      </c>
      <c r="F26" s="387">
        <f t="shared" si="0"/>
        <v>380.3</v>
      </c>
      <c r="G26" s="388">
        <f t="shared" si="1"/>
        <v>1682.5500000000002</v>
      </c>
      <c r="H26" s="280">
        <f t="shared" si="2"/>
        <v>2062.8500000000004</v>
      </c>
    </row>
    <row r="27" spans="1:8" ht="25.5" customHeight="1" x14ac:dyDescent="0.25">
      <c r="A27" s="307">
        <v>16</v>
      </c>
      <c r="B27" s="385" t="s">
        <v>1038</v>
      </c>
      <c r="C27" s="280" t="s">
        <v>744</v>
      </c>
      <c r="D27" s="280"/>
      <c r="E27" s="387">
        <v>380.3</v>
      </c>
      <c r="F27" s="387">
        <f t="shared" si="0"/>
        <v>380.3</v>
      </c>
      <c r="G27" s="388">
        <f t="shared" si="1"/>
        <v>1682.5500000000002</v>
      </c>
      <c r="H27" s="280">
        <f t="shared" si="2"/>
        <v>2062.8500000000004</v>
      </c>
    </row>
    <row r="28" spans="1:8" ht="39" customHeight="1" x14ac:dyDescent="0.25">
      <c r="A28" s="307">
        <v>17</v>
      </c>
      <c r="B28" s="385" t="s">
        <v>865</v>
      </c>
      <c r="C28" s="280" t="s">
        <v>744</v>
      </c>
      <c r="D28" s="280"/>
      <c r="E28" s="387">
        <v>975.13</v>
      </c>
      <c r="F28" s="387">
        <f t="shared" si="0"/>
        <v>975.13</v>
      </c>
      <c r="G28" s="388">
        <f t="shared" si="1"/>
        <v>2277.38</v>
      </c>
      <c r="H28" s="280">
        <f t="shared" si="2"/>
        <v>3252.51</v>
      </c>
    </row>
    <row r="29" spans="1:8" ht="34.5" customHeight="1" x14ac:dyDescent="0.25">
      <c r="A29" s="307">
        <v>18</v>
      </c>
      <c r="B29" s="385" t="s">
        <v>866</v>
      </c>
      <c r="C29" s="280" t="s">
        <v>744</v>
      </c>
      <c r="D29" s="280"/>
      <c r="E29" s="387">
        <v>895.79</v>
      </c>
      <c r="F29" s="387">
        <f t="shared" si="0"/>
        <v>895.79</v>
      </c>
      <c r="G29" s="388">
        <f t="shared" si="1"/>
        <v>2198.04</v>
      </c>
      <c r="H29" s="280">
        <f t="shared" si="2"/>
        <v>3093.83</v>
      </c>
    </row>
    <row r="30" spans="1:8" ht="24.75" customHeight="1" x14ac:dyDescent="0.25">
      <c r="A30" s="307">
        <v>19</v>
      </c>
      <c r="B30" s="385" t="s">
        <v>867</v>
      </c>
      <c r="C30" s="280" t="s">
        <v>744</v>
      </c>
      <c r="D30" s="280"/>
      <c r="E30" s="387">
        <v>419.94000000000005</v>
      </c>
      <c r="F30" s="387">
        <f t="shared" si="0"/>
        <v>419.94000000000005</v>
      </c>
      <c r="G30" s="388">
        <f t="shared" si="1"/>
        <v>1722.19</v>
      </c>
      <c r="H30" s="280">
        <f t="shared" si="2"/>
        <v>2142.13</v>
      </c>
    </row>
    <row r="31" spans="1:8" ht="38.25" customHeight="1" x14ac:dyDescent="0.25">
      <c r="A31" s="307">
        <v>20</v>
      </c>
      <c r="B31" s="385" t="s">
        <v>868</v>
      </c>
      <c r="C31" s="280" t="s">
        <v>744</v>
      </c>
      <c r="D31" s="280"/>
      <c r="E31" s="387">
        <v>895.79</v>
      </c>
      <c r="F31" s="387">
        <f t="shared" si="0"/>
        <v>895.79</v>
      </c>
      <c r="G31" s="388">
        <f t="shared" si="1"/>
        <v>2198.04</v>
      </c>
      <c r="H31" s="280">
        <f t="shared" si="2"/>
        <v>3093.83</v>
      </c>
    </row>
    <row r="32" spans="1:8" ht="45" customHeight="1" x14ac:dyDescent="0.25">
      <c r="A32" s="307">
        <v>25</v>
      </c>
      <c r="B32" s="385" t="s">
        <v>869</v>
      </c>
      <c r="C32" s="280" t="s">
        <v>744</v>
      </c>
      <c r="D32" s="280"/>
      <c r="E32" s="387">
        <v>998.56999999999994</v>
      </c>
      <c r="F32" s="387">
        <f t="shared" si="0"/>
        <v>998.56999999999994</v>
      </c>
      <c r="G32" s="388">
        <f t="shared" si="1"/>
        <v>2300.8199999999997</v>
      </c>
      <c r="H32" s="280">
        <f t="shared" si="2"/>
        <v>3299.39</v>
      </c>
    </row>
    <row r="33" spans="1:8" ht="45.75" customHeight="1" x14ac:dyDescent="0.25">
      <c r="A33" s="309">
        <v>26</v>
      </c>
      <c r="B33" s="391" t="s">
        <v>1034</v>
      </c>
      <c r="C33" s="280" t="s">
        <v>744</v>
      </c>
      <c r="D33" s="280"/>
      <c r="E33" s="387">
        <v>998.56999999999994</v>
      </c>
      <c r="F33" s="387">
        <f t="shared" si="0"/>
        <v>998.56999999999994</v>
      </c>
      <c r="G33" s="388">
        <f t="shared" si="1"/>
        <v>2300.8199999999997</v>
      </c>
      <c r="H33" s="280">
        <f t="shared" si="2"/>
        <v>3299.39</v>
      </c>
    </row>
    <row r="34" spans="1:8" ht="34.5" customHeight="1" x14ac:dyDescent="0.25">
      <c r="A34" s="309">
        <v>27</v>
      </c>
      <c r="B34" s="386" t="s">
        <v>870</v>
      </c>
      <c r="C34" s="280" t="s">
        <v>744</v>
      </c>
      <c r="D34" s="280"/>
      <c r="E34" s="387">
        <v>737.23</v>
      </c>
      <c r="F34" s="387">
        <f t="shared" si="0"/>
        <v>737.23</v>
      </c>
      <c r="G34" s="388">
        <f t="shared" si="1"/>
        <v>2039.48</v>
      </c>
      <c r="H34" s="280">
        <f t="shared" si="2"/>
        <v>2776.71</v>
      </c>
    </row>
    <row r="35" spans="1:8" ht="34.5" customHeight="1" x14ac:dyDescent="0.25">
      <c r="A35" s="309">
        <v>28</v>
      </c>
      <c r="B35" s="386" t="s">
        <v>871</v>
      </c>
      <c r="C35" s="280" t="s">
        <v>744</v>
      </c>
      <c r="D35" s="280"/>
      <c r="E35" s="387">
        <v>419.94000000000005</v>
      </c>
      <c r="F35" s="387">
        <f t="shared" si="0"/>
        <v>419.94000000000005</v>
      </c>
      <c r="G35" s="388">
        <f t="shared" si="1"/>
        <v>1722.19</v>
      </c>
      <c r="H35" s="280">
        <f t="shared" si="2"/>
        <v>2142.13</v>
      </c>
    </row>
    <row r="36" spans="1:8" ht="43.5" customHeight="1" x14ac:dyDescent="0.25">
      <c r="A36" s="309">
        <v>29</v>
      </c>
      <c r="B36" s="386" t="s">
        <v>872</v>
      </c>
      <c r="C36" s="280" t="s">
        <v>744</v>
      </c>
      <c r="D36" s="280"/>
      <c r="E36" s="387">
        <v>578.55999999999995</v>
      </c>
      <c r="F36" s="387">
        <f t="shared" si="0"/>
        <v>578.55999999999995</v>
      </c>
      <c r="G36" s="388">
        <f t="shared" si="1"/>
        <v>1880.81</v>
      </c>
      <c r="H36" s="280">
        <f t="shared" si="2"/>
        <v>2459.37</v>
      </c>
    </row>
    <row r="37" spans="1:8" ht="32.25" customHeight="1" x14ac:dyDescent="0.25">
      <c r="A37" s="309">
        <v>30</v>
      </c>
      <c r="B37" s="386" t="s">
        <v>798</v>
      </c>
      <c r="C37" s="280" t="s">
        <v>744</v>
      </c>
      <c r="D37" s="280"/>
      <c r="E37" s="387">
        <v>499.27</v>
      </c>
      <c r="F37" s="387">
        <f t="shared" si="0"/>
        <v>499.27</v>
      </c>
      <c r="G37" s="388">
        <f t="shared" si="1"/>
        <v>1801.52</v>
      </c>
      <c r="H37" s="280">
        <f t="shared" si="2"/>
        <v>2300.79</v>
      </c>
    </row>
    <row r="38" spans="1:8" ht="35.25" customHeight="1" x14ac:dyDescent="0.25">
      <c r="A38" s="309">
        <v>32</v>
      </c>
      <c r="B38" s="391" t="s">
        <v>1035</v>
      </c>
      <c r="C38" s="280" t="s">
        <v>744</v>
      </c>
      <c r="D38" s="280"/>
      <c r="E38" s="387">
        <v>39.67</v>
      </c>
      <c r="F38" s="387">
        <f t="shared" si="0"/>
        <v>39.67</v>
      </c>
      <c r="G38" s="388"/>
      <c r="H38" s="308"/>
    </row>
    <row r="39" spans="1:8" ht="36.75" customHeight="1" x14ac:dyDescent="0.3">
      <c r="A39" s="309">
        <v>34</v>
      </c>
      <c r="B39" s="386" t="s">
        <v>873</v>
      </c>
      <c r="C39" s="280" t="s">
        <v>877</v>
      </c>
      <c r="D39" s="280"/>
      <c r="E39" s="387">
        <v>220.20999999999998</v>
      </c>
      <c r="F39" s="387">
        <f t="shared" si="0"/>
        <v>220.20999999999998</v>
      </c>
      <c r="G39" s="389"/>
      <c r="H39" s="308"/>
    </row>
    <row r="40" spans="1:8" ht="36" customHeight="1" x14ac:dyDescent="0.3">
      <c r="A40" s="309">
        <v>35</v>
      </c>
      <c r="B40" s="386" t="s">
        <v>874</v>
      </c>
      <c r="C40" s="280" t="s">
        <v>877</v>
      </c>
      <c r="D40" s="280"/>
      <c r="E40" s="387">
        <v>935.94</v>
      </c>
      <c r="F40" s="387">
        <f t="shared" si="0"/>
        <v>935.94</v>
      </c>
      <c r="G40" s="389"/>
      <c r="H40" s="308"/>
    </row>
    <row r="41" spans="1:8" ht="27.75" customHeight="1" x14ac:dyDescent="0.3">
      <c r="A41" s="309">
        <v>37</v>
      </c>
      <c r="B41" s="391" t="s">
        <v>1036</v>
      </c>
      <c r="C41" s="280" t="s">
        <v>877</v>
      </c>
      <c r="D41" s="280"/>
      <c r="E41" s="387">
        <v>58.61999999999999</v>
      </c>
      <c r="F41" s="387">
        <f t="shared" si="0"/>
        <v>58.61999999999999</v>
      </c>
      <c r="G41" s="389"/>
      <c r="H41" s="308"/>
    </row>
    <row r="42" spans="1:8" ht="19.5" customHeight="1" x14ac:dyDescent="0.25">
      <c r="A42" s="293"/>
      <c r="B42" s="294"/>
      <c r="C42" s="295"/>
      <c r="D42" s="295"/>
      <c r="E42" s="296"/>
      <c r="F42" s="296"/>
    </row>
    <row r="43" spans="1:8" x14ac:dyDescent="0.25">
      <c r="A43" s="582" t="s">
        <v>745</v>
      </c>
      <c r="B43" s="582"/>
      <c r="C43" s="582"/>
      <c r="D43" s="582"/>
      <c r="E43" s="582"/>
      <c r="F43" s="382"/>
    </row>
    <row r="44" spans="1:8" ht="66.75" customHeight="1" x14ac:dyDescent="0.25">
      <c r="A44" s="582" t="s">
        <v>875</v>
      </c>
      <c r="B44" s="582"/>
      <c r="C44" s="582"/>
      <c r="D44" s="582"/>
      <c r="E44" s="582"/>
      <c r="F44" s="582"/>
      <c r="G44" s="583"/>
      <c r="H44" s="583"/>
    </row>
    <row r="45" spans="1:8" ht="27" customHeight="1" x14ac:dyDescent="0.25">
      <c r="A45" s="581" t="s">
        <v>35</v>
      </c>
      <c r="B45" s="581"/>
      <c r="G45" s="242" t="s">
        <v>775</v>
      </c>
    </row>
    <row r="53" ht="51.75" customHeight="1" x14ac:dyDescent="0.25"/>
  </sheetData>
  <mergeCells count="17">
    <mergeCell ref="A45:B45"/>
    <mergeCell ref="A43:E43"/>
    <mergeCell ref="A7:H7"/>
    <mergeCell ref="A8:H8"/>
    <mergeCell ref="A44:H44"/>
    <mergeCell ref="G9:H9"/>
    <mergeCell ref="E9:E10"/>
    <mergeCell ref="C9:C10"/>
    <mergeCell ref="B9:B10"/>
    <mergeCell ref="A9:A10"/>
    <mergeCell ref="D9:D10"/>
    <mergeCell ref="F9:F10"/>
    <mergeCell ref="E1:G1"/>
    <mergeCell ref="E2:G2"/>
    <mergeCell ref="E3:G3"/>
    <mergeCell ref="E4:G4"/>
    <mergeCell ref="F5:G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32B8"/>
  </sheetPr>
  <dimension ref="A1:E46"/>
  <sheetViews>
    <sheetView view="pageBreakPreview" zoomScaleNormal="100" zoomScaleSheetLayoutView="100" workbookViewId="0">
      <selection activeCell="E12" sqref="E12"/>
    </sheetView>
  </sheetViews>
  <sheetFormatPr defaultColWidth="9.140625" defaultRowHeight="15" x14ac:dyDescent="0.25"/>
  <cols>
    <col min="1" max="1" width="9.7109375" style="3" customWidth="1"/>
    <col min="2" max="2" width="71.85546875" style="3" customWidth="1"/>
    <col min="3" max="4" width="21" style="3" customWidth="1"/>
    <col min="5" max="5" width="14.42578125" style="3" customWidth="1"/>
    <col min="6" max="16384" width="9.140625" style="3"/>
  </cols>
  <sheetData>
    <row r="1" spans="1:5" x14ac:dyDescent="0.25">
      <c r="A1" s="4"/>
      <c r="B1" s="4"/>
      <c r="C1" s="304" t="s">
        <v>0</v>
      </c>
      <c r="D1" s="298"/>
    </row>
    <row r="2" spans="1:5" x14ac:dyDescent="0.25">
      <c r="A2" s="4"/>
      <c r="B2" s="4"/>
      <c r="C2" s="304" t="s">
        <v>33</v>
      </c>
      <c r="D2" s="298"/>
    </row>
    <row r="3" spans="1:5" x14ac:dyDescent="0.25">
      <c r="A3" s="4"/>
      <c r="B3" s="4"/>
      <c r="C3" s="304" t="s">
        <v>1</v>
      </c>
      <c r="D3" s="298"/>
    </row>
    <row r="4" spans="1:5" x14ac:dyDescent="0.25">
      <c r="A4" s="4"/>
      <c r="B4" s="4"/>
      <c r="C4" s="304" t="s">
        <v>570</v>
      </c>
      <c r="D4" s="298"/>
    </row>
    <row r="5" spans="1:5" x14ac:dyDescent="0.25">
      <c r="A5" s="4"/>
      <c r="B5" s="4"/>
      <c r="C5" s="304" t="s">
        <v>1138</v>
      </c>
      <c r="D5" s="298"/>
    </row>
    <row r="6" spans="1:5" x14ac:dyDescent="0.25">
      <c r="A6" s="4"/>
      <c r="B6" s="4"/>
      <c r="C6" s="4"/>
      <c r="D6" s="4"/>
      <c r="E6" s="5"/>
    </row>
    <row r="7" spans="1:5" x14ac:dyDescent="0.25">
      <c r="A7" s="483" t="s">
        <v>2</v>
      </c>
      <c r="B7" s="595"/>
      <c r="C7" s="595"/>
      <c r="D7" s="297"/>
      <c r="E7" s="86"/>
    </row>
    <row r="8" spans="1:5" ht="30.75" customHeight="1" x14ac:dyDescent="0.25">
      <c r="A8" s="497" t="s">
        <v>1137</v>
      </c>
      <c r="B8" s="598"/>
      <c r="C8" s="598"/>
      <c r="D8" s="299"/>
      <c r="E8" s="85"/>
    </row>
    <row r="9" spans="1:5" ht="63.75" customHeight="1" x14ac:dyDescent="0.25">
      <c r="A9" s="1" t="s">
        <v>5</v>
      </c>
      <c r="B9" s="51" t="s">
        <v>301</v>
      </c>
      <c r="C9" s="52" t="s">
        <v>418</v>
      </c>
      <c r="D9" s="300"/>
    </row>
    <row r="10" spans="1:5" x14ac:dyDescent="0.25">
      <c r="A10" s="57">
        <v>1</v>
      </c>
      <c r="B10" s="138">
        <v>2</v>
      </c>
      <c r="C10" s="139">
        <v>3</v>
      </c>
      <c r="D10" s="301"/>
    </row>
    <row r="11" spans="1:5" ht="23.25" customHeight="1" x14ac:dyDescent="0.25">
      <c r="A11" s="63">
        <v>1</v>
      </c>
      <c r="B11" s="603" t="s">
        <v>522</v>
      </c>
      <c r="C11" s="604"/>
      <c r="D11" s="302"/>
      <c r="E11" s="58"/>
    </row>
    <row r="12" spans="1:5" ht="34.5" customHeight="1" x14ac:dyDescent="0.25">
      <c r="A12" s="61" t="s">
        <v>39</v>
      </c>
      <c r="B12" s="176" t="s">
        <v>819</v>
      </c>
      <c r="C12" s="182">
        <v>8.2100000000000009</v>
      </c>
      <c r="D12" s="182"/>
      <c r="E12" s="303"/>
    </row>
    <row r="13" spans="1:5" ht="18.75" x14ac:dyDescent="0.25">
      <c r="A13" s="63">
        <v>2</v>
      </c>
      <c r="B13" s="596" t="s">
        <v>302</v>
      </c>
      <c r="C13" s="597"/>
      <c r="D13" s="182"/>
      <c r="E13" s="303"/>
    </row>
    <row r="14" spans="1:5" ht="31.5" x14ac:dyDescent="0.3">
      <c r="A14" s="237" t="s">
        <v>263</v>
      </c>
      <c r="B14" s="183" t="s">
        <v>800</v>
      </c>
      <c r="C14" s="379">
        <v>10</v>
      </c>
      <c r="D14" s="379"/>
      <c r="E14" s="303"/>
    </row>
    <row r="15" spans="1:5" ht="31.5" x14ac:dyDescent="0.3">
      <c r="A15" s="235" t="s">
        <v>273</v>
      </c>
      <c r="B15" s="236" t="s">
        <v>801</v>
      </c>
      <c r="C15" s="306">
        <v>6.82</v>
      </c>
      <c r="D15" s="306"/>
      <c r="E15" s="303"/>
    </row>
    <row r="16" spans="1:5" ht="31.5" x14ac:dyDescent="0.25">
      <c r="A16" s="59" t="s">
        <v>655</v>
      </c>
      <c r="B16" s="183" t="s">
        <v>802</v>
      </c>
      <c r="C16" s="137">
        <v>9.82</v>
      </c>
      <c r="D16" s="137"/>
      <c r="E16" s="303"/>
    </row>
    <row r="17" spans="1:5" ht="31.5" x14ac:dyDescent="0.25">
      <c r="A17" s="59" t="s">
        <v>657</v>
      </c>
      <c r="B17" s="183" t="s">
        <v>803</v>
      </c>
      <c r="C17" s="137">
        <v>7.7320000000000002</v>
      </c>
      <c r="D17" s="137"/>
      <c r="E17" s="303"/>
    </row>
    <row r="18" spans="1:5" ht="18.75" x14ac:dyDescent="0.25">
      <c r="A18" s="63">
        <v>3</v>
      </c>
      <c r="B18" s="596" t="s">
        <v>303</v>
      </c>
      <c r="C18" s="597"/>
      <c r="D18" s="182"/>
      <c r="E18" s="303"/>
    </row>
    <row r="19" spans="1:5" ht="31.5" x14ac:dyDescent="0.25">
      <c r="A19" s="61" t="s">
        <v>274</v>
      </c>
      <c r="B19" s="60" t="s">
        <v>1018</v>
      </c>
      <c r="C19" s="137">
        <v>10.16</v>
      </c>
      <c r="D19" s="137"/>
      <c r="E19" s="303"/>
    </row>
    <row r="20" spans="1:5" ht="31.5" x14ac:dyDescent="0.25">
      <c r="A20" s="61" t="s">
        <v>275</v>
      </c>
      <c r="B20" s="60" t="s">
        <v>1019</v>
      </c>
      <c r="C20" s="137">
        <v>7.84</v>
      </c>
      <c r="D20" s="137"/>
      <c r="E20" s="303"/>
    </row>
    <row r="21" spans="1:5" ht="31.5" x14ac:dyDescent="0.25">
      <c r="A21" s="61" t="s">
        <v>520</v>
      </c>
      <c r="B21" s="60" t="s">
        <v>1020</v>
      </c>
      <c r="C21" s="137">
        <v>9.4</v>
      </c>
      <c r="D21" s="137"/>
      <c r="E21" s="303"/>
    </row>
    <row r="22" spans="1:5" ht="36.75" customHeight="1" x14ac:dyDescent="0.25">
      <c r="A22" s="61" t="s">
        <v>572</v>
      </c>
      <c r="B22" s="176" t="s">
        <v>1021</v>
      </c>
      <c r="C22" s="104">
        <v>7.01</v>
      </c>
      <c r="D22" s="104"/>
      <c r="E22" s="303"/>
    </row>
    <row r="23" spans="1:5" ht="36.75" customHeight="1" x14ac:dyDescent="0.25">
      <c r="A23" s="61" t="s">
        <v>1039</v>
      </c>
      <c r="B23" s="184" t="s">
        <v>1024</v>
      </c>
      <c r="C23" s="137">
        <v>9.94</v>
      </c>
      <c r="D23" s="137"/>
      <c r="E23" s="303"/>
    </row>
    <row r="24" spans="1:5" ht="36.75" customHeight="1" x14ac:dyDescent="0.25">
      <c r="A24" s="61" t="s">
        <v>1040</v>
      </c>
      <c r="B24" s="184" t="s">
        <v>1025</v>
      </c>
      <c r="C24" s="137">
        <v>7.56</v>
      </c>
      <c r="D24" s="137"/>
      <c r="E24" s="303"/>
    </row>
    <row r="25" spans="1:5" ht="18.75" x14ac:dyDescent="0.25">
      <c r="A25" s="73">
        <v>4</v>
      </c>
      <c r="B25" s="601" t="s">
        <v>324</v>
      </c>
      <c r="C25" s="602"/>
      <c r="D25" s="182"/>
      <c r="E25" s="303"/>
    </row>
    <row r="26" spans="1:5" ht="31.5" x14ac:dyDescent="0.25">
      <c r="A26" s="72" t="s">
        <v>8</v>
      </c>
      <c r="B26" s="60" t="s">
        <v>804</v>
      </c>
      <c r="C26" s="104">
        <v>6.91</v>
      </c>
      <c r="D26" s="104"/>
      <c r="E26" s="303"/>
    </row>
    <row r="27" spans="1:5" ht="31.5" x14ac:dyDescent="0.25">
      <c r="A27" s="72" t="s">
        <v>291</v>
      </c>
      <c r="B27" s="176" t="s">
        <v>805</v>
      </c>
      <c r="C27" s="185">
        <v>6.89</v>
      </c>
      <c r="D27" s="185"/>
      <c r="E27" s="303"/>
    </row>
    <row r="28" spans="1:5" ht="31.5" x14ac:dyDescent="0.25">
      <c r="A28" s="72" t="s">
        <v>292</v>
      </c>
      <c r="B28" s="60" t="s">
        <v>806</v>
      </c>
      <c r="C28" s="185">
        <v>6.88</v>
      </c>
      <c r="D28" s="185"/>
      <c r="E28" s="303"/>
    </row>
    <row r="29" spans="1:5" ht="18.75" x14ac:dyDescent="0.25">
      <c r="A29" s="63">
        <v>5</v>
      </c>
      <c r="B29" s="596" t="s">
        <v>304</v>
      </c>
      <c r="C29" s="597"/>
      <c r="D29" s="182"/>
      <c r="E29" s="303"/>
    </row>
    <row r="30" spans="1:5" ht="27.75" customHeight="1" x14ac:dyDescent="0.25">
      <c r="A30" s="61" t="s">
        <v>277</v>
      </c>
      <c r="B30" s="184" t="s">
        <v>305</v>
      </c>
      <c r="C30" s="104">
        <v>4.22</v>
      </c>
      <c r="D30" s="104"/>
      <c r="E30" s="303"/>
    </row>
    <row r="31" spans="1:5" ht="29.25" customHeight="1" x14ac:dyDescent="0.25">
      <c r="A31" s="59" t="s">
        <v>278</v>
      </c>
      <c r="B31" s="184" t="s">
        <v>306</v>
      </c>
      <c r="C31" s="137">
        <v>6.08</v>
      </c>
      <c r="D31" s="137"/>
      <c r="E31" s="303"/>
    </row>
    <row r="32" spans="1:5" ht="18.75" x14ac:dyDescent="0.25">
      <c r="A32" s="63">
        <v>6</v>
      </c>
      <c r="B32" s="599" t="s">
        <v>521</v>
      </c>
      <c r="C32" s="600"/>
      <c r="D32" s="182"/>
      <c r="E32" s="303"/>
    </row>
    <row r="33" spans="1:5" ht="31.5" x14ac:dyDescent="0.25">
      <c r="A33" s="88" t="s">
        <v>968</v>
      </c>
      <c r="B33" s="176" t="s">
        <v>807</v>
      </c>
      <c r="C33" s="104">
        <v>10.029999999999999</v>
      </c>
      <c r="D33" s="104"/>
      <c r="E33" s="303"/>
    </row>
    <row r="34" spans="1:5" ht="31.5" x14ac:dyDescent="0.25">
      <c r="A34" s="88" t="s">
        <v>969</v>
      </c>
      <c r="B34" s="176" t="s">
        <v>808</v>
      </c>
      <c r="C34" s="137">
        <v>7.96</v>
      </c>
      <c r="D34" s="137"/>
      <c r="E34" s="303"/>
    </row>
    <row r="35" spans="1:5" ht="31.5" x14ac:dyDescent="0.25">
      <c r="A35" s="88" t="s">
        <v>970</v>
      </c>
      <c r="B35" s="176" t="s">
        <v>809</v>
      </c>
      <c r="C35" s="137">
        <v>10.039999999999999</v>
      </c>
      <c r="D35" s="137"/>
      <c r="E35" s="303"/>
    </row>
    <row r="36" spans="1:5" ht="31.5" x14ac:dyDescent="0.25">
      <c r="A36" s="88" t="s">
        <v>971</v>
      </c>
      <c r="B36" s="176" t="s">
        <v>810</v>
      </c>
      <c r="C36" s="104">
        <v>6.89</v>
      </c>
      <c r="D36" s="104"/>
      <c r="E36" s="303"/>
    </row>
    <row r="37" spans="1:5" ht="31.5" x14ac:dyDescent="0.25">
      <c r="A37" s="88" t="s">
        <v>972</v>
      </c>
      <c r="B37" s="176" t="s">
        <v>811</v>
      </c>
      <c r="C37" s="104">
        <v>10.220000000000001</v>
      </c>
      <c r="D37" s="104"/>
      <c r="E37" s="303"/>
    </row>
    <row r="38" spans="1:5" ht="31.5" x14ac:dyDescent="0.25">
      <c r="A38" s="88" t="s">
        <v>973</v>
      </c>
      <c r="B38" s="176" t="s">
        <v>820</v>
      </c>
      <c r="C38" s="104">
        <v>18.14</v>
      </c>
      <c r="D38" s="104"/>
      <c r="E38" s="303"/>
    </row>
    <row r="39" spans="1:5" ht="18.75" x14ac:dyDescent="0.25">
      <c r="A39" s="63">
        <v>7</v>
      </c>
      <c r="B39" s="596" t="s">
        <v>366</v>
      </c>
      <c r="C39" s="597"/>
      <c r="D39" s="182"/>
      <c r="E39" s="303"/>
    </row>
    <row r="40" spans="1:5" ht="30.75" customHeight="1" x14ac:dyDescent="0.25">
      <c r="A40" s="88" t="s">
        <v>367</v>
      </c>
      <c r="B40" s="184" t="s">
        <v>812</v>
      </c>
      <c r="C40" s="137">
        <v>6.84</v>
      </c>
      <c r="D40" s="137"/>
      <c r="E40" s="303"/>
    </row>
    <row r="41" spans="1:5" ht="31.5" x14ac:dyDescent="0.25">
      <c r="A41" s="88" t="s">
        <v>368</v>
      </c>
      <c r="B41" s="184" t="s">
        <v>821</v>
      </c>
      <c r="C41" s="104">
        <v>4.4400000000000004</v>
      </c>
      <c r="D41" s="104"/>
      <c r="E41" s="303"/>
    </row>
    <row r="42" spans="1:5" ht="31.5" x14ac:dyDescent="0.25">
      <c r="A42" s="88" t="s">
        <v>523</v>
      </c>
      <c r="B42" s="184" t="s">
        <v>1022</v>
      </c>
      <c r="C42" s="137">
        <v>9.5399999999999991</v>
      </c>
      <c r="D42" s="137"/>
      <c r="E42" s="303"/>
    </row>
    <row r="43" spans="1:5" ht="31.5" x14ac:dyDescent="0.25">
      <c r="A43" s="88" t="s">
        <v>524</v>
      </c>
      <c r="B43" s="184" t="s">
        <v>1023</v>
      </c>
      <c r="C43" s="137">
        <v>7.07</v>
      </c>
      <c r="D43" s="137"/>
      <c r="E43" s="303"/>
    </row>
    <row r="44" spans="1:5" ht="18.75" x14ac:dyDescent="0.25">
      <c r="A44" s="392"/>
      <c r="B44" s="393"/>
      <c r="C44" s="394"/>
      <c r="D44" s="394"/>
      <c r="E44" s="303"/>
    </row>
    <row r="46" spans="1:5" ht="15.75" x14ac:dyDescent="0.25">
      <c r="B46" s="62" t="s">
        <v>813</v>
      </c>
    </row>
  </sheetData>
  <mergeCells count="9">
    <mergeCell ref="A7:C7"/>
    <mergeCell ref="B29:C29"/>
    <mergeCell ref="B39:C39"/>
    <mergeCell ref="A8:C8"/>
    <mergeCell ref="B32:C32"/>
    <mergeCell ref="B13:C13"/>
    <mergeCell ref="B18:C18"/>
    <mergeCell ref="B25:C25"/>
    <mergeCell ref="B11:C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32B8"/>
    <pageSetUpPr fitToPage="1"/>
  </sheetPr>
  <dimension ref="A1:D16"/>
  <sheetViews>
    <sheetView view="pageBreakPreview" zoomScale="87" zoomScaleNormal="100" zoomScaleSheetLayoutView="87" workbookViewId="0">
      <selection activeCell="D12" sqref="D12"/>
    </sheetView>
  </sheetViews>
  <sheetFormatPr defaultColWidth="9.140625" defaultRowHeight="18.75" x14ac:dyDescent="0.3"/>
  <cols>
    <col min="1" max="1" width="7.7109375" style="76" customWidth="1"/>
    <col min="2" max="2" width="51" style="76" customWidth="1"/>
    <col min="3" max="3" width="29.42578125" style="76" customWidth="1"/>
    <col min="4" max="4" width="25.7109375" style="76" customWidth="1"/>
    <col min="5" max="16384" width="9.140625" style="76"/>
  </cols>
  <sheetData>
    <row r="1" spans="1:4" x14ac:dyDescent="0.3">
      <c r="D1" s="77" t="s">
        <v>0</v>
      </c>
    </row>
    <row r="2" spans="1:4" x14ac:dyDescent="0.3">
      <c r="D2" s="77" t="s">
        <v>33</v>
      </c>
    </row>
    <row r="3" spans="1:4" x14ac:dyDescent="0.3">
      <c r="D3" s="77" t="s">
        <v>1</v>
      </c>
    </row>
    <row r="4" spans="1:4" x14ac:dyDescent="0.3">
      <c r="D4" s="77" t="s">
        <v>569</v>
      </c>
    </row>
    <row r="5" spans="1:4" x14ac:dyDescent="0.3">
      <c r="D5" s="187" t="s">
        <v>1126</v>
      </c>
    </row>
    <row r="7" spans="1:4" x14ac:dyDescent="0.3">
      <c r="A7" s="606" t="s">
        <v>2</v>
      </c>
      <c r="B7" s="606"/>
      <c r="C7" s="606"/>
      <c r="D7" s="583"/>
    </row>
    <row r="8" spans="1:4" ht="27.75" customHeight="1" x14ac:dyDescent="0.3">
      <c r="A8" s="605" t="s">
        <v>1136</v>
      </c>
      <c r="B8" s="605"/>
      <c r="C8" s="605"/>
      <c r="D8" s="583"/>
    </row>
    <row r="10" spans="1:4" ht="37.5" x14ac:dyDescent="0.3">
      <c r="A10" s="78" t="s">
        <v>5</v>
      </c>
      <c r="B10" s="79" t="s">
        <v>344</v>
      </c>
      <c r="C10" s="80" t="s">
        <v>349</v>
      </c>
      <c r="D10" s="52" t="s">
        <v>418</v>
      </c>
    </row>
    <row r="11" spans="1:4" x14ac:dyDescent="0.3">
      <c r="A11" s="78">
        <v>1</v>
      </c>
      <c r="B11" s="81">
        <v>2</v>
      </c>
      <c r="C11" s="82">
        <v>3</v>
      </c>
      <c r="D11" s="83">
        <v>4</v>
      </c>
    </row>
    <row r="12" spans="1:4" ht="37.5" x14ac:dyDescent="0.3">
      <c r="A12" s="83">
        <v>1</v>
      </c>
      <c r="B12" s="84" t="s">
        <v>345</v>
      </c>
      <c r="C12" s="83" t="s">
        <v>347</v>
      </c>
      <c r="D12" s="380">
        <v>0.67</v>
      </c>
    </row>
    <row r="13" spans="1:4" ht="37.5" x14ac:dyDescent="0.3">
      <c r="A13" s="83">
        <v>2</v>
      </c>
      <c r="B13" s="84" t="s">
        <v>346</v>
      </c>
      <c r="C13" s="83" t="s">
        <v>348</v>
      </c>
      <c r="D13" s="380">
        <v>1.18</v>
      </c>
    </row>
    <row r="16" spans="1:4" x14ac:dyDescent="0.3">
      <c r="B16" s="76" t="s">
        <v>35</v>
      </c>
      <c r="D16" s="76" t="s">
        <v>773</v>
      </c>
    </row>
  </sheetData>
  <mergeCells count="2">
    <mergeCell ref="A8:D8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32B8"/>
    <pageSetUpPr fitToPage="1"/>
  </sheetPr>
  <dimension ref="A1:E14"/>
  <sheetViews>
    <sheetView view="pageBreakPreview" zoomScale="82" zoomScaleNormal="100" zoomScaleSheetLayoutView="82" workbookViewId="0">
      <selection activeCell="F12" sqref="F12"/>
    </sheetView>
  </sheetViews>
  <sheetFormatPr defaultColWidth="9.140625" defaultRowHeight="18.75" x14ac:dyDescent="0.3"/>
  <cols>
    <col min="1" max="1" width="6.5703125" style="76" customWidth="1"/>
    <col min="2" max="2" width="47.140625" style="76" customWidth="1"/>
    <col min="3" max="3" width="22.140625" style="76" customWidth="1"/>
    <col min="4" max="4" width="22.140625" style="175" customWidth="1"/>
    <col min="5" max="5" width="18.42578125" style="76" customWidth="1"/>
    <col min="6" max="16384" width="9.140625" style="76"/>
  </cols>
  <sheetData>
    <row r="1" spans="1:5" x14ac:dyDescent="0.3">
      <c r="A1" s="110"/>
      <c r="B1" s="110"/>
      <c r="C1" s="110"/>
      <c r="D1" s="171"/>
      <c r="E1" s="111" t="s">
        <v>0</v>
      </c>
    </row>
    <row r="2" spans="1:5" x14ac:dyDescent="0.3">
      <c r="A2" s="110"/>
      <c r="B2" s="110"/>
      <c r="C2" s="110"/>
      <c r="D2" s="171"/>
      <c r="E2" s="111" t="s">
        <v>33</v>
      </c>
    </row>
    <row r="3" spans="1:5" x14ac:dyDescent="0.3">
      <c r="A3" s="110"/>
      <c r="B3" s="110"/>
      <c r="C3" s="110"/>
      <c r="D3" s="171"/>
      <c r="E3" s="111" t="s">
        <v>1</v>
      </c>
    </row>
    <row r="4" spans="1:5" x14ac:dyDescent="0.3">
      <c r="A4" s="110"/>
      <c r="B4" s="110"/>
      <c r="C4" s="110"/>
      <c r="D4" s="171"/>
      <c r="E4" s="111" t="s">
        <v>569</v>
      </c>
    </row>
    <row r="5" spans="1:5" x14ac:dyDescent="0.3">
      <c r="A5" s="110"/>
      <c r="B5" s="110"/>
      <c r="C5" s="110"/>
      <c r="D5" s="171"/>
      <c r="E5" s="111" t="s">
        <v>1134</v>
      </c>
    </row>
    <row r="6" spans="1:5" x14ac:dyDescent="0.3">
      <c r="A6" s="110"/>
      <c r="B6" s="110"/>
      <c r="C6" s="110"/>
      <c r="D6" s="171"/>
      <c r="E6" s="110"/>
    </row>
    <row r="7" spans="1:5" x14ac:dyDescent="0.3">
      <c r="A7" s="607" t="s">
        <v>2</v>
      </c>
      <c r="B7" s="607"/>
      <c r="C7" s="607"/>
      <c r="D7" s="607"/>
      <c r="E7" s="607"/>
    </row>
    <row r="8" spans="1:5" x14ac:dyDescent="0.3">
      <c r="A8" s="530" t="s">
        <v>1135</v>
      </c>
      <c r="B8" s="530"/>
      <c r="C8" s="530"/>
      <c r="D8" s="530"/>
      <c r="E8" s="530"/>
    </row>
    <row r="9" spans="1:5" ht="114" customHeight="1" x14ac:dyDescent="0.3">
      <c r="A9" s="78" t="s">
        <v>5</v>
      </c>
      <c r="B9" s="79" t="s">
        <v>6</v>
      </c>
      <c r="C9" s="52" t="s">
        <v>408</v>
      </c>
      <c r="D9" s="158" t="s">
        <v>409</v>
      </c>
      <c r="E9" s="120" t="s">
        <v>407</v>
      </c>
    </row>
    <row r="10" spans="1:5" x14ac:dyDescent="0.3">
      <c r="A10" s="112">
        <v>1</v>
      </c>
      <c r="B10" s="113">
        <v>2</v>
      </c>
      <c r="C10" s="142">
        <v>3</v>
      </c>
      <c r="D10" s="172">
        <v>4</v>
      </c>
      <c r="E10" s="143">
        <v>5</v>
      </c>
    </row>
    <row r="11" spans="1:5" ht="56.25" x14ac:dyDescent="0.3">
      <c r="A11" s="114">
        <v>1</v>
      </c>
      <c r="B11" s="115" t="s">
        <v>528</v>
      </c>
      <c r="C11" s="381">
        <v>0</v>
      </c>
      <c r="D11" s="173">
        <v>0.83</v>
      </c>
      <c r="E11" s="144">
        <f>C11+D11</f>
        <v>0.83</v>
      </c>
    </row>
    <row r="12" spans="1:5" ht="75" x14ac:dyDescent="0.3">
      <c r="A12" s="114">
        <v>2</v>
      </c>
      <c r="B12" s="115" t="s">
        <v>527</v>
      </c>
      <c r="C12" s="381">
        <v>0</v>
      </c>
      <c r="D12" s="173">
        <v>5.5</v>
      </c>
      <c r="E12" s="144">
        <f>D12</f>
        <v>5.5</v>
      </c>
    </row>
    <row r="13" spans="1:5" x14ac:dyDescent="0.3">
      <c r="A13" s="116"/>
      <c r="B13" s="116"/>
      <c r="C13" s="116"/>
      <c r="D13" s="174"/>
      <c r="E13" s="116"/>
    </row>
    <row r="14" spans="1:5" x14ac:dyDescent="0.3">
      <c r="A14" s="116"/>
      <c r="B14" s="117" t="s">
        <v>36</v>
      </c>
      <c r="C14" s="116"/>
      <c r="D14" s="174" t="s">
        <v>773</v>
      </c>
    </row>
  </sheetData>
  <mergeCells count="2">
    <mergeCell ref="A7:E7"/>
    <mergeCell ref="A8:E8"/>
  </mergeCells>
  <pageMargins left="0.25" right="0.25" top="0.75" bottom="0.75" header="0.3" footer="0.3"/>
  <pageSetup paperSize="9" scale="8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E54"/>
  <sheetViews>
    <sheetView view="pageBreakPreview" zoomScale="60" zoomScaleNormal="100" workbookViewId="0">
      <selection activeCell="E51" sqref="E51"/>
    </sheetView>
  </sheetViews>
  <sheetFormatPr defaultColWidth="9.140625" defaultRowHeight="18.75" x14ac:dyDescent="0.3"/>
  <cols>
    <col min="1" max="1" width="6.5703125" style="76" customWidth="1"/>
    <col min="2" max="2" width="79" style="76" customWidth="1"/>
    <col min="3" max="3" width="20.28515625" style="76" customWidth="1"/>
    <col min="4" max="4" width="22.140625" style="175" customWidth="1"/>
    <col min="5" max="5" width="20" style="76" customWidth="1"/>
    <col min="6" max="16384" width="9.140625" style="76"/>
  </cols>
  <sheetData>
    <row r="1" spans="1:5" x14ac:dyDescent="0.3">
      <c r="A1" s="110"/>
      <c r="B1" s="110"/>
      <c r="D1" s="244"/>
      <c r="E1" s="244" t="s">
        <v>0</v>
      </c>
    </row>
    <row r="2" spans="1:5" x14ac:dyDescent="0.3">
      <c r="A2" s="110"/>
      <c r="B2" s="241"/>
      <c r="C2" s="608" t="s">
        <v>33</v>
      </c>
      <c r="D2" s="608"/>
      <c r="E2" s="608"/>
    </row>
    <row r="3" spans="1:5" x14ac:dyDescent="0.3">
      <c r="A3" s="110"/>
      <c r="B3" s="110"/>
      <c r="D3" s="244"/>
      <c r="E3" s="244" t="s">
        <v>1</v>
      </c>
    </row>
    <row r="4" spans="1:5" x14ac:dyDescent="0.3">
      <c r="A4" s="110"/>
      <c r="B4" s="110"/>
      <c r="D4" s="244"/>
      <c r="E4" s="244" t="s">
        <v>569</v>
      </c>
    </row>
    <row r="5" spans="1:5" x14ac:dyDescent="0.3">
      <c r="A5" s="110"/>
      <c r="B5" s="110"/>
      <c r="D5" s="244"/>
      <c r="E5" s="244" t="s">
        <v>1122</v>
      </c>
    </row>
    <row r="6" spans="1:5" x14ac:dyDescent="0.3">
      <c r="A6" s="110"/>
      <c r="B6" s="110"/>
      <c r="C6" s="110"/>
      <c r="D6" s="171"/>
      <c r="E6" s="110"/>
    </row>
    <row r="7" spans="1:5" x14ac:dyDescent="0.3">
      <c r="A7" s="529" t="s">
        <v>2</v>
      </c>
      <c r="B7" s="529"/>
      <c r="C7" s="529"/>
      <c r="D7" s="529"/>
      <c r="E7" s="529"/>
    </row>
    <row r="8" spans="1:5" ht="26.25" customHeight="1" x14ac:dyDescent="0.3">
      <c r="A8" s="530" t="s">
        <v>1139</v>
      </c>
      <c r="B8" s="530"/>
      <c r="C8" s="530"/>
      <c r="D8" s="530"/>
      <c r="E8" s="530"/>
    </row>
    <row r="9" spans="1:5" ht="114" customHeight="1" x14ac:dyDescent="0.3">
      <c r="A9" s="78" t="s">
        <v>5</v>
      </c>
      <c r="B9" s="79" t="s">
        <v>6</v>
      </c>
      <c r="C9" s="80" t="s">
        <v>408</v>
      </c>
      <c r="D9" s="188" t="s">
        <v>409</v>
      </c>
      <c r="E9" s="189" t="s">
        <v>407</v>
      </c>
    </row>
    <row r="10" spans="1:5" x14ac:dyDescent="0.3">
      <c r="A10" s="112">
        <v>1</v>
      </c>
      <c r="B10" s="112">
        <v>2</v>
      </c>
      <c r="C10" s="142">
        <v>3</v>
      </c>
      <c r="D10" s="172">
        <v>4</v>
      </c>
      <c r="E10" s="143">
        <v>5</v>
      </c>
    </row>
    <row r="11" spans="1:5" x14ac:dyDescent="0.3">
      <c r="A11" s="617" t="s">
        <v>562</v>
      </c>
      <c r="B11" s="618"/>
      <c r="C11" s="618"/>
      <c r="D11" s="618"/>
      <c r="E11" s="619"/>
    </row>
    <row r="12" spans="1:5" x14ac:dyDescent="0.3">
      <c r="A12" s="114">
        <v>1</v>
      </c>
      <c r="B12" s="84" t="s">
        <v>533</v>
      </c>
      <c r="C12" s="193">
        <v>2.0499999999999998</v>
      </c>
      <c r="D12" s="194">
        <v>3.04</v>
      </c>
      <c r="E12" s="195">
        <f>D12+C12</f>
        <v>5.09</v>
      </c>
    </row>
    <row r="13" spans="1:5" x14ac:dyDescent="0.3">
      <c r="A13" s="114">
        <v>2</v>
      </c>
      <c r="B13" s="84" t="s">
        <v>534</v>
      </c>
      <c r="C13" s="193">
        <v>7.48</v>
      </c>
      <c r="D13" s="194">
        <v>3.04</v>
      </c>
      <c r="E13" s="195">
        <f t="shared" ref="E13:E49" si="0">D13+C13</f>
        <v>10.52</v>
      </c>
    </row>
    <row r="14" spans="1:5" x14ac:dyDescent="0.3">
      <c r="A14" s="114">
        <v>3</v>
      </c>
      <c r="B14" s="84" t="s">
        <v>535</v>
      </c>
      <c r="C14" s="195">
        <v>2.68</v>
      </c>
      <c r="D14" s="194">
        <v>3.04</v>
      </c>
      <c r="E14" s="195">
        <f t="shared" si="0"/>
        <v>5.7200000000000006</v>
      </c>
    </row>
    <row r="15" spans="1:5" x14ac:dyDescent="0.3">
      <c r="A15" s="114">
        <v>4</v>
      </c>
      <c r="B15" s="84" t="s">
        <v>536</v>
      </c>
      <c r="C15" s="217">
        <v>16.91</v>
      </c>
      <c r="D15" s="192">
        <v>17.93</v>
      </c>
      <c r="E15" s="195">
        <f t="shared" si="0"/>
        <v>34.840000000000003</v>
      </c>
    </row>
    <row r="16" spans="1:5" x14ac:dyDescent="0.3">
      <c r="A16" s="114">
        <v>5</v>
      </c>
      <c r="B16" s="84" t="s">
        <v>537</v>
      </c>
      <c r="C16" s="217">
        <v>1.06</v>
      </c>
      <c r="D16" s="192">
        <v>1.01</v>
      </c>
      <c r="E16" s="195">
        <f t="shared" si="0"/>
        <v>2.0700000000000003</v>
      </c>
    </row>
    <row r="17" spans="1:5" x14ac:dyDescent="0.3">
      <c r="A17" s="114">
        <v>6</v>
      </c>
      <c r="B17" s="84" t="s">
        <v>538</v>
      </c>
      <c r="C17" s="217">
        <v>0.3</v>
      </c>
      <c r="D17" s="192">
        <v>1.01</v>
      </c>
      <c r="E17" s="195">
        <f t="shared" si="0"/>
        <v>1.31</v>
      </c>
    </row>
    <row r="18" spans="1:5" x14ac:dyDescent="0.3">
      <c r="A18" s="114">
        <v>7</v>
      </c>
      <c r="B18" s="84" t="s">
        <v>539</v>
      </c>
      <c r="C18" s="217">
        <v>6.81</v>
      </c>
      <c r="D18" s="192">
        <v>10.28</v>
      </c>
      <c r="E18" s="195">
        <f t="shared" si="0"/>
        <v>17.09</v>
      </c>
    </row>
    <row r="19" spans="1:5" x14ac:dyDescent="0.3">
      <c r="A19" s="114">
        <v>8</v>
      </c>
      <c r="B19" s="84" t="s">
        <v>540</v>
      </c>
      <c r="C19" s="217">
        <v>2.84</v>
      </c>
      <c r="D19" s="192">
        <v>2.0299999999999998</v>
      </c>
      <c r="E19" s="195">
        <f t="shared" si="0"/>
        <v>4.8699999999999992</v>
      </c>
    </row>
    <row r="20" spans="1:5" x14ac:dyDescent="0.3">
      <c r="A20" s="114">
        <v>9</v>
      </c>
      <c r="B20" s="84" t="s">
        <v>1140</v>
      </c>
      <c r="C20" s="217"/>
      <c r="D20" s="192">
        <v>2.0299999999999998</v>
      </c>
      <c r="E20" s="195">
        <f t="shared" si="0"/>
        <v>2.0299999999999998</v>
      </c>
    </row>
    <row r="21" spans="1:5" x14ac:dyDescent="0.3">
      <c r="A21" s="114">
        <v>10</v>
      </c>
      <c r="B21" s="84" t="s">
        <v>1141</v>
      </c>
      <c r="C21" s="217"/>
      <c r="D21" s="192">
        <v>0.61</v>
      </c>
      <c r="E21" s="195">
        <f t="shared" si="0"/>
        <v>0.61</v>
      </c>
    </row>
    <row r="22" spans="1:5" x14ac:dyDescent="0.3">
      <c r="A22" s="114">
        <v>11</v>
      </c>
      <c r="B22" s="84" t="s">
        <v>1142</v>
      </c>
      <c r="C22" s="217">
        <v>1.06</v>
      </c>
      <c r="D22" s="192">
        <v>1.01</v>
      </c>
      <c r="E22" s="195">
        <f t="shared" si="0"/>
        <v>2.0700000000000003</v>
      </c>
    </row>
    <row r="23" spans="1:5" x14ac:dyDescent="0.3">
      <c r="A23" s="620" t="s">
        <v>541</v>
      </c>
      <c r="B23" s="621"/>
      <c r="C23" s="621"/>
      <c r="D23" s="621"/>
      <c r="E23" s="622"/>
    </row>
    <row r="24" spans="1:5" x14ac:dyDescent="0.3">
      <c r="A24" s="218">
        <v>12</v>
      </c>
      <c r="B24" s="219" t="s">
        <v>542</v>
      </c>
      <c r="C24" s="217">
        <v>2.09</v>
      </c>
      <c r="D24" s="217">
        <v>7.89</v>
      </c>
      <c r="E24" s="195">
        <f t="shared" si="0"/>
        <v>9.98</v>
      </c>
    </row>
    <row r="25" spans="1:5" x14ac:dyDescent="0.3">
      <c r="A25" s="218">
        <v>13</v>
      </c>
      <c r="B25" s="219" t="s">
        <v>543</v>
      </c>
      <c r="C25" s="217">
        <v>2.54</v>
      </c>
      <c r="D25" s="217">
        <v>11.83</v>
      </c>
      <c r="E25" s="195">
        <f t="shared" si="0"/>
        <v>14.370000000000001</v>
      </c>
    </row>
    <row r="26" spans="1:5" x14ac:dyDescent="0.3">
      <c r="A26" s="218">
        <v>14</v>
      </c>
      <c r="B26" s="219" t="s">
        <v>544</v>
      </c>
      <c r="C26" s="217"/>
      <c r="D26" s="217">
        <v>7.89</v>
      </c>
      <c r="E26" s="195">
        <f t="shared" si="0"/>
        <v>7.89</v>
      </c>
    </row>
    <row r="27" spans="1:5" x14ac:dyDescent="0.3">
      <c r="A27" s="623" t="s">
        <v>563</v>
      </c>
      <c r="B27" s="624"/>
      <c r="C27" s="624"/>
      <c r="D27" s="624"/>
      <c r="E27" s="625"/>
    </row>
    <row r="28" spans="1:5" x14ac:dyDescent="0.3">
      <c r="A28" s="218">
        <v>15</v>
      </c>
      <c r="B28" s="219" t="s">
        <v>545</v>
      </c>
      <c r="C28" s="217">
        <v>0.85</v>
      </c>
      <c r="D28" s="217">
        <v>2.0299999999999998</v>
      </c>
      <c r="E28" s="195">
        <f t="shared" si="0"/>
        <v>2.88</v>
      </c>
    </row>
    <row r="29" spans="1:5" x14ac:dyDescent="0.3">
      <c r="A29" s="218">
        <v>16</v>
      </c>
      <c r="B29" s="219" t="s">
        <v>546</v>
      </c>
      <c r="C29" s="217"/>
      <c r="D29" s="217">
        <v>3.04</v>
      </c>
      <c r="E29" s="195">
        <f t="shared" si="0"/>
        <v>3.04</v>
      </c>
    </row>
    <row r="30" spans="1:5" x14ac:dyDescent="0.3">
      <c r="A30" s="218">
        <v>17</v>
      </c>
      <c r="B30" s="219" t="s">
        <v>547</v>
      </c>
      <c r="C30" s="217"/>
      <c r="D30" s="217">
        <v>3.04</v>
      </c>
      <c r="E30" s="195">
        <f t="shared" si="0"/>
        <v>3.04</v>
      </c>
    </row>
    <row r="31" spans="1:5" x14ac:dyDescent="0.3">
      <c r="A31" s="218">
        <v>18</v>
      </c>
      <c r="B31" s="219" t="s">
        <v>553</v>
      </c>
      <c r="C31" s="217"/>
      <c r="D31" s="217">
        <v>2.0299999999999998</v>
      </c>
      <c r="E31" s="195">
        <f t="shared" si="0"/>
        <v>2.0299999999999998</v>
      </c>
    </row>
    <row r="32" spans="1:5" x14ac:dyDescent="0.3">
      <c r="A32" s="218">
        <v>19</v>
      </c>
      <c r="B32" s="219" t="s">
        <v>548</v>
      </c>
      <c r="C32" s="217">
        <v>0.76</v>
      </c>
      <c r="D32" s="217">
        <v>3.19</v>
      </c>
      <c r="E32" s="195">
        <f t="shared" si="0"/>
        <v>3.95</v>
      </c>
    </row>
    <row r="33" spans="1:5" x14ac:dyDescent="0.3">
      <c r="A33" s="218">
        <v>20</v>
      </c>
      <c r="B33" s="219" t="s">
        <v>549</v>
      </c>
      <c r="C33" s="217">
        <v>0.76</v>
      </c>
      <c r="D33" s="217">
        <v>4.24</v>
      </c>
      <c r="E33" s="195">
        <f t="shared" si="0"/>
        <v>5</v>
      </c>
    </row>
    <row r="34" spans="1:5" x14ac:dyDescent="0.3">
      <c r="A34" s="218">
        <v>21</v>
      </c>
      <c r="B34" s="220" t="s">
        <v>550</v>
      </c>
      <c r="C34" s="217">
        <v>0.04</v>
      </c>
      <c r="D34" s="217">
        <v>2.0299999999999998</v>
      </c>
      <c r="E34" s="195">
        <f t="shared" si="0"/>
        <v>2.0699999999999998</v>
      </c>
    </row>
    <row r="35" spans="1:5" x14ac:dyDescent="0.3">
      <c r="A35" s="218">
        <v>22</v>
      </c>
      <c r="B35" s="220" t="s">
        <v>554</v>
      </c>
      <c r="C35" s="217">
        <v>0.18</v>
      </c>
      <c r="D35" s="217">
        <v>4.07</v>
      </c>
      <c r="E35" s="195">
        <f t="shared" si="0"/>
        <v>4.25</v>
      </c>
    </row>
    <row r="36" spans="1:5" x14ac:dyDescent="0.3">
      <c r="A36" s="218">
        <v>23</v>
      </c>
      <c r="B36" s="220" t="s">
        <v>555</v>
      </c>
      <c r="C36" s="217"/>
      <c r="D36" s="217">
        <v>1.42</v>
      </c>
      <c r="E36" s="195">
        <f t="shared" si="0"/>
        <v>1.42</v>
      </c>
    </row>
    <row r="37" spans="1:5" x14ac:dyDescent="0.3">
      <c r="A37" s="218">
        <v>24</v>
      </c>
      <c r="B37" s="220" t="s">
        <v>551</v>
      </c>
      <c r="C37" s="217">
        <v>1.91</v>
      </c>
      <c r="D37" s="217">
        <v>2.0299999999999998</v>
      </c>
      <c r="E37" s="195">
        <f t="shared" si="0"/>
        <v>3.9399999999999995</v>
      </c>
    </row>
    <row r="38" spans="1:5" x14ac:dyDescent="0.3">
      <c r="A38" s="218">
        <v>25</v>
      </c>
      <c r="B38" s="220" t="s">
        <v>552</v>
      </c>
      <c r="C38" s="217">
        <v>2.37</v>
      </c>
      <c r="D38" s="217">
        <v>4.07</v>
      </c>
      <c r="E38" s="195">
        <f t="shared" si="0"/>
        <v>6.44</v>
      </c>
    </row>
    <row r="39" spans="1:5" x14ac:dyDescent="0.3">
      <c r="A39" s="473">
        <v>26</v>
      </c>
      <c r="B39" s="474" t="s">
        <v>1143</v>
      </c>
      <c r="C39" s="472"/>
      <c r="D39" s="472">
        <v>1.42</v>
      </c>
      <c r="E39" s="195">
        <f t="shared" si="0"/>
        <v>1.42</v>
      </c>
    </row>
    <row r="40" spans="1:5" x14ac:dyDescent="0.3">
      <c r="A40" s="623" t="s">
        <v>564</v>
      </c>
      <c r="B40" s="624"/>
      <c r="C40" s="624"/>
      <c r="D40" s="624"/>
      <c r="E40" s="625"/>
    </row>
    <row r="41" spans="1:5" x14ac:dyDescent="0.3">
      <c r="A41" s="114">
        <v>27</v>
      </c>
      <c r="B41" s="190" t="s">
        <v>556</v>
      </c>
      <c r="C41" s="191"/>
      <c r="D41" s="192">
        <v>3.98</v>
      </c>
      <c r="E41" s="195">
        <f t="shared" si="0"/>
        <v>3.98</v>
      </c>
    </row>
    <row r="42" spans="1:5" x14ac:dyDescent="0.3">
      <c r="A42" s="114">
        <v>28</v>
      </c>
      <c r="B42" s="190" t="s">
        <v>557</v>
      </c>
      <c r="C42" s="191"/>
      <c r="D42" s="192">
        <v>5.95</v>
      </c>
      <c r="E42" s="191">
        <f t="shared" si="0"/>
        <v>5.95</v>
      </c>
    </row>
    <row r="43" spans="1:5" x14ac:dyDescent="0.3">
      <c r="A43" s="609" t="s">
        <v>565</v>
      </c>
      <c r="B43" s="610"/>
      <c r="C43" s="610"/>
      <c r="D43" s="610"/>
      <c r="E43" s="611"/>
    </row>
    <row r="44" spans="1:5" ht="37.5" x14ac:dyDescent="0.3">
      <c r="A44" s="114">
        <v>29</v>
      </c>
      <c r="B44" s="197" t="s">
        <v>1145</v>
      </c>
      <c r="C44" s="191"/>
      <c r="D44" s="194">
        <v>3.04</v>
      </c>
      <c r="E44" s="196">
        <f t="shared" si="0"/>
        <v>3.04</v>
      </c>
    </row>
    <row r="45" spans="1:5" ht="37.5" x14ac:dyDescent="0.3">
      <c r="A45" s="471">
        <v>30</v>
      </c>
      <c r="B45" s="197" t="s">
        <v>1146</v>
      </c>
      <c r="C45" s="191"/>
      <c r="D45" s="194">
        <v>5.08</v>
      </c>
      <c r="E45" s="196">
        <f t="shared" si="0"/>
        <v>5.08</v>
      </c>
    </row>
    <row r="46" spans="1:5" x14ac:dyDescent="0.3">
      <c r="A46" s="609" t="s">
        <v>567</v>
      </c>
      <c r="B46" s="612"/>
      <c r="C46" s="612"/>
      <c r="D46" s="612"/>
      <c r="E46" s="613"/>
    </row>
    <row r="47" spans="1:5" x14ac:dyDescent="0.3">
      <c r="A47" s="471">
        <v>31</v>
      </c>
      <c r="B47" s="115" t="s">
        <v>1144</v>
      </c>
      <c r="C47" s="475"/>
      <c r="D47" s="114">
        <v>3.94</v>
      </c>
      <c r="E47" s="196">
        <f t="shared" si="0"/>
        <v>3.94</v>
      </c>
    </row>
    <row r="48" spans="1:5" ht="37.5" x14ac:dyDescent="0.3">
      <c r="A48" s="114">
        <v>32</v>
      </c>
      <c r="B48" s="115" t="s">
        <v>566</v>
      </c>
      <c r="C48" s="114"/>
      <c r="D48" s="198">
        <v>1.1399999999999999</v>
      </c>
      <c r="E48" s="196">
        <f t="shared" si="0"/>
        <v>1.1399999999999999</v>
      </c>
    </row>
    <row r="49" spans="1:5" x14ac:dyDescent="0.3">
      <c r="A49" s="114">
        <v>33</v>
      </c>
      <c r="B49" s="197" t="s">
        <v>558</v>
      </c>
      <c r="C49" s="191"/>
      <c r="D49" s="194">
        <v>2.77</v>
      </c>
      <c r="E49" s="196">
        <f t="shared" si="0"/>
        <v>2.77</v>
      </c>
    </row>
    <row r="50" spans="1:5" x14ac:dyDescent="0.3">
      <c r="A50" s="614" t="s">
        <v>575</v>
      </c>
      <c r="B50" s="615"/>
      <c r="C50" s="615"/>
      <c r="D50" s="615"/>
      <c r="E50" s="616"/>
    </row>
    <row r="51" spans="1:5" x14ac:dyDescent="0.3">
      <c r="A51" s="210">
        <v>34</v>
      </c>
      <c r="B51" s="209" t="s">
        <v>576</v>
      </c>
      <c r="C51" s="208"/>
      <c r="D51" s="211">
        <v>7.46</v>
      </c>
      <c r="E51" s="212">
        <f>D51+C51</f>
        <v>7.46</v>
      </c>
    </row>
    <row r="54" spans="1:5" x14ac:dyDescent="0.3">
      <c r="A54" s="76" t="s">
        <v>35</v>
      </c>
      <c r="E54" s="76" t="s">
        <v>773</v>
      </c>
    </row>
  </sheetData>
  <mergeCells count="10">
    <mergeCell ref="C2:E2"/>
    <mergeCell ref="A43:E43"/>
    <mergeCell ref="A46:E46"/>
    <mergeCell ref="A50:E50"/>
    <mergeCell ref="A7:E7"/>
    <mergeCell ref="A8:E8"/>
    <mergeCell ref="A11:E11"/>
    <mergeCell ref="A23:E23"/>
    <mergeCell ref="A27:E27"/>
    <mergeCell ref="A40:E40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C24" sqref="C24:C32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19.28515625" style="4" customWidth="1"/>
    <col min="4" max="4" width="18.7109375" style="4" customWidth="1"/>
    <col min="5" max="5" width="15" style="4" customWidth="1"/>
    <col min="6" max="16384" width="9.140625" style="4"/>
  </cols>
  <sheetData>
    <row r="1" spans="1:5" ht="15.75" x14ac:dyDescent="0.25">
      <c r="A1" s="464"/>
      <c r="B1" s="464"/>
      <c r="C1" s="464"/>
      <c r="D1" s="462"/>
      <c r="E1" s="201" t="s">
        <v>0</v>
      </c>
    </row>
    <row r="2" spans="1:5" ht="17.25" customHeight="1" x14ac:dyDescent="0.25">
      <c r="A2" s="464"/>
      <c r="B2" s="464"/>
      <c r="C2" s="462"/>
      <c r="D2" s="462"/>
      <c r="E2" s="201" t="s">
        <v>1117</v>
      </c>
    </row>
    <row r="3" spans="1:5" ht="35.25" customHeight="1" x14ac:dyDescent="0.25">
      <c r="A3" s="464"/>
      <c r="B3" s="464"/>
      <c r="C3" s="464"/>
      <c r="D3" s="462"/>
      <c r="E3" s="201" t="s">
        <v>1</v>
      </c>
    </row>
    <row r="4" spans="1:5" ht="15.75" x14ac:dyDescent="0.25">
      <c r="A4" s="464"/>
      <c r="B4" s="464"/>
      <c r="C4" s="464"/>
      <c r="D4" s="462"/>
      <c r="E4" s="201" t="s">
        <v>570</v>
      </c>
    </row>
    <row r="5" spans="1:5" x14ac:dyDescent="0.25">
      <c r="A5" s="464"/>
      <c r="B5" s="464"/>
      <c r="C5" s="464"/>
      <c r="D5" s="462"/>
      <c r="E5" s="202" t="s">
        <v>1148</v>
      </c>
    </row>
    <row r="6" spans="1:5" x14ac:dyDescent="0.25">
      <c r="A6" s="464"/>
      <c r="B6" s="464"/>
      <c r="C6" s="464"/>
      <c r="D6" s="464"/>
      <c r="E6" s="464"/>
    </row>
    <row r="7" spans="1:5" x14ac:dyDescent="0.25">
      <c r="A7" s="483" t="s">
        <v>2</v>
      </c>
      <c r="B7" s="483"/>
      <c r="C7" s="483"/>
      <c r="D7" s="483"/>
      <c r="E7" s="483"/>
    </row>
    <row r="8" spans="1:5" ht="28.5" customHeight="1" x14ac:dyDescent="0.25">
      <c r="A8" s="484" t="s">
        <v>1118</v>
      </c>
      <c r="B8" s="484"/>
      <c r="C8" s="484"/>
      <c r="D8" s="484"/>
      <c r="E8" s="484"/>
    </row>
    <row r="10" spans="1:5" ht="77.25" customHeight="1" x14ac:dyDescent="0.25">
      <c r="A10" s="78" t="s">
        <v>5</v>
      </c>
      <c r="B10" s="79" t="s">
        <v>6</v>
      </c>
      <c r="C10" s="80" t="s">
        <v>408</v>
      </c>
      <c r="D10" s="80" t="s">
        <v>1084</v>
      </c>
      <c r="E10" s="80" t="s">
        <v>659</v>
      </c>
    </row>
    <row r="11" spans="1:5" x14ac:dyDescent="0.25">
      <c r="A11" s="1">
        <v>1</v>
      </c>
      <c r="B11" s="2">
        <v>2</v>
      </c>
      <c r="C11" s="75">
        <v>3</v>
      </c>
      <c r="D11" s="75">
        <v>4</v>
      </c>
      <c r="E11" s="75">
        <v>5</v>
      </c>
    </row>
    <row r="12" spans="1:5" x14ac:dyDescent="0.25">
      <c r="A12" s="1">
        <v>1</v>
      </c>
      <c r="B12" s="96" t="s">
        <v>1097</v>
      </c>
      <c r="C12" s="75"/>
      <c r="D12" s="75"/>
      <c r="E12" s="75"/>
    </row>
    <row r="13" spans="1:5" ht="36" customHeight="1" x14ac:dyDescent="0.25">
      <c r="A13" s="467" t="s">
        <v>145</v>
      </c>
      <c r="B13" s="97" t="s">
        <v>1099</v>
      </c>
      <c r="C13" s="59">
        <v>1.1100000000000001</v>
      </c>
      <c r="D13" s="461">
        <v>31.6</v>
      </c>
      <c r="E13" s="59">
        <f t="shared" ref="E13:E22" si="0">C13+D13</f>
        <v>32.71</v>
      </c>
    </row>
    <row r="14" spans="1:5" ht="30" x14ac:dyDescent="0.25">
      <c r="A14" s="467" t="s">
        <v>374</v>
      </c>
      <c r="B14" s="97" t="s">
        <v>1100</v>
      </c>
      <c r="C14" s="59">
        <v>1.1100000000000001</v>
      </c>
      <c r="D14" s="59">
        <v>35.49</v>
      </c>
      <c r="E14" s="461">
        <f t="shared" si="0"/>
        <v>36.6</v>
      </c>
    </row>
    <row r="15" spans="1:5" ht="30" x14ac:dyDescent="0.25">
      <c r="A15" s="467" t="s">
        <v>375</v>
      </c>
      <c r="B15" s="97" t="s">
        <v>1116</v>
      </c>
      <c r="C15" s="59">
        <v>3.31</v>
      </c>
      <c r="D15" s="59">
        <v>35.49</v>
      </c>
      <c r="E15" s="461">
        <f t="shared" si="0"/>
        <v>38.800000000000004</v>
      </c>
    </row>
    <row r="16" spans="1:5" ht="30" x14ac:dyDescent="0.25">
      <c r="A16" s="467" t="s">
        <v>376</v>
      </c>
      <c r="B16" s="97" t="s">
        <v>1098</v>
      </c>
      <c r="C16" s="59">
        <v>1.1100000000000001</v>
      </c>
      <c r="D16" s="59">
        <v>39.22</v>
      </c>
      <c r="E16" s="59">
        <f t="shared" si="0"/>
        <v>40.33</v>
      </c>
    </row>
    <row r="17" spans="1:5" ht="30" x14ac:dyDescent="0.25">
      <c r="A17" s="467" t="s">
        <v>377</v>
      </c>
      <c r="B17" s="97" t="s">
        <v>1101</v>
      </c>
      <c r="C17" s="59">
        <v>1.1100000000000001</v>
      </c>
      <c r="D17" s="59">
        <v>38.880000000000003</v>
      </c>
      <c r="E17" s="59">
        <f t="shared" si="0"/>
        <v>39.99</v>
      </c>
    </row>
    <row r="18" spans="1:5" ht="30" x14ac:dyDescent="0.25">
      <c r="A18" s="467" t="s">
        <v>378</v>
      </c>
      <c r="B18" s="97" t="s">
        <v>1102</v>
      </c>
      <c r="C18" s="59">
        <v>1.1100000000000001</v>
      </c>
      <c r="D18" s="59">
        <v>30.96</v>
      </c>
      <c r="E18" s="59">
        <f t="shared" si="0"/>
        <v>32.07</v>
      </c>
    </row>
    <row r="19" spans="1:5" x14ac:dyDescent="0.25">
      <c r="A19" s="467" t="s">
        <v>617</v>
      </c>
      <c r="B19" s="97" t="s">
        <v>1103</v>
      </c>
      <c r="C19" s="59">
        <v>1.1100000000000001</v>
      </c>
      <c r="D19" s="59">
        <v>31.15</v>
      </c>
      <c r="E19" s="59">
        <f t="shared" si="0"/>
        <v>32.26</v>
      </c>
    </row>
    <row r="20" spans="1:5" x14ac:dyDescent="0.25">
      <c r="A20" s="467" t="s">
        <v>618</v>
      </c>
      <c r="B20" s="97" t="s">
        <v>1104</v>
      </c>
      <c r="C20" s="59">
        <v>1.1100000000000001</v>
      </c>
      <c r="D20" s="59">
        <v>31.58</v>
      </c>
      <c r="E20" s="59">
        <f t="shared" si="0"/>
        <v>32.69</v>
      </c>
    </row>
    <row r="21" spans="1:5" ht="30" x14ac:dyDescent="0.25">
      <c r="A21" s="467" t="s">
        <v>620</v>
      </c>
      <c r="B21" s="97" t="s">
        <v>1105</v>
      </c>
      <c r="C21" s="59">
        <v>1.1100000000000001</v>
      </c>
      <c r="D21" s="59">
        <v>35.99</v>
      </c>
      <c r="E21" s="59">
        <f t="shared" si="0"/>
        <v>37.1</v>
      </c>
    </row>
    <row r="22" spans="1:5" ht="30" x14ac:dyDescent="0.25">
      <c r="A22" s="467" t="s">
        <v>621</v>
      </c>
      <c r="B22" s="97" t="s">
        <v>1106</v>
      </c>
      <c r="C22" s="59">
        <v>1.1100000000000001</v>
      </c>
      <c r="D22" s="59">
        <v>38.14</v>
      </c>
      <c r="E22" s="59">
        <f t="shared" si="0"/>
        <v>39.25</v>
      </c>
    </row>
    <row r="23" spans="1:5" x14ac:dyDescent="0.25">
      <c r="A23" s="468" t="s">
        <v>308</v>
      </c>
      <c r="B23" s="470" t="s">
        <v>1107</v>
      </c>
      <c r="C23" s="59"/>
      <c r="D23" s="59"/>
      <c r="E23" s="59"/>
    </row>
    <row r="24" spans="1:5" ht="30" x14ac:dyDescent="0.25">
      <c r="A24" s="467" t="s">
        <v>380</v>
      </c>
      <c r="B24" s="97" t="s">
        <v>1099</v>
      </c>
      <c r="C24" s="59">
        <v>1.1100000000000001</v>
      </c>
      <c r="D24" s="59">
        <v>18.96</v>
      </c>
      <c r="E24" s="59">
        <f t="shared" ref="E24:E32" si="1">C24+D24</f>
        <v>20.07</v>
      </c>
    </row>
    <row r="25" spans="1:5" ht="30" x14ac:dyDescent="0.25">
      <c r="A25" s="467" t="s">
        <v>381</v>
      </c>
      <c r="B25" s="97" t="s">
        <v>1100</v>
      </c>
      <c r="C25" s="59">
        <v>1.1100000000000001</v>
      </c>
      <c r="D25" s="59">
        <v>21.29</v>
      </c>
      <c r="E25" s="59">
        <f t="shared" si="1"/>
        <v>22.4</v>
      </c>
    </row>
    <row r="26" spans="1:5" ht="30" x14ac:dyDescent="0.25">
      <c r="A26" s="467" t="s">
        <v>1108</v>
      </c>
      <c r="B26" s="97" t="s">
        <v>1098</v>
      </c>
      <c r="C26" s="59">
        <v>1.1100000000000001</v>
      </c>
      <c r="D26" s="59">
        <v>23.53</v>
      </c>
      <c r="E26" s="59">
        <f t="shared" si="1"/>
        <v>24.64</v>
      </c>
    </row>
    <row r="27" spans="1:5" ht="30" x14ac:dyDescent="0.25">
      <c r="A27" s="467" t="s">
        <v>1109</v>
      </c>
      <c r="B27" s="97" t="s">
        <v>1101</v>
      </c>
      <c r="C27" s="59">
        <v>1.1100000000000001</v>
      </c>
      <c r="D27" s="59">
        <v>23.33</v>
      </c>
      <c r="E27" s="59">
        <f t="shared" si="1"/>
        <v>24.439999999999998</v>
      </c>
    </row>
    <row r="28" spans="1:5" ht="30" x14ac:dyDescent="0.25">
      <c r="A28" s="467" t="s">
        <v>1110</v>
      </c>
      <c r="B28" s="97" t="s">
        <v>1102</v>
      </c>
      <c r="C28" s="59">
        <v>1.1100000000000001</v>
      </c>
      <c r="D28" s="59">
        <v>18.57</v>
      </c>
      <c r="E28" s="59">
        <f t="shared" si="1"/>
        <v>19.68</v>
      </c>
    </row>
    <row r="29" spans="1:5" x14ac:dyDescent="0.25">
      <c r="A29" s="467" t="s">
        <v>1111</v>
      </c>
      <c r="B29" s="97" t="s">
        <v>1103</v>
      </c>
      <c r="C29" s="59">
        <v>1.1100000000000001</v>
      </c>
      <c r="D29" s="59">
        <v>18.690000000000001</v>
      </c>
      <c r="E29" s="59">
        <f t="shared" si="1"/>
        <v>19.8</v>
      </c>
    </row>
    <row r="30" spans="1:5" x14ac:dyDescent="0.25">
      <c r="A30" s="467" t="s">
        <v>1112</v>
      </c>
      <c r="B30" s="97" t="s">
        <v>1104</v>
      </c>
      <c r="C30" s="59">
        <v>1.1100000000000001</v>
      </c>
      <c r="D30" s="59">
        <v>18.95</v>
      </c>
      <c r="E30" s="59">
        <f t="shared" si="1"/>
        <v>20.059999999999999</v>
      </c>
    </row>
    <row r="31" spans="1:5" ht="30" x14ac:dyDescent="0.25">
      <c r="A31" s="467" t="s">
        <v>1113</v>
      </c>
      <c r="B31" s="97" t="s">
        <v>1105</v>
      </c>
      <c r="C31" s="59">
        <v>1.1100000000000001</v>
      </c>
      <c r="D31" s="59">
        <v>21.59</v>
      </c>
      <c r="E31" s="59">
        <f t="shared" si="1"/>
        <v>22.7</v>
      </c>
    </row>
    <row r="32" spans="1:5" ht="30" x14ac:dyDescent="0.25">
      <c r="A32" s="467" t="s">
        <v>1114</v>
      </c>
      <c r="B32" s="97" t="s">
        <v>1106</v>
      </c>
      <c r="C32" s="59">
        <v>1.1100000000000001</v>
      </c>
      <c r="D32" s="59">
        <v>22.89</v>
      </c>
      <c r="E32" s="59">
        <f t="shared" si="1"/>
        <v>24</v>
      </c>
    </row>
    <row r="33" spans="1:5" x14ac:dyDescent="0.25">
      <c r="A33" s="468"/>
      <c r="B33" s="469"/>
      <c r="C33" s="282"/>
      <c r="D33" s="282"/>
      <c r="E33" s="282"/>
    </row>
    <row r="34" spans="1:5" ht="15.75" x14ac:dyDescent="0.25">
      <c r="B34" s="6" t="s">
        <v>36</v>
      </c>
      <c r="D34" s="4" t="s">
        <v>775</v>
      </c>
    </row>
  </sheetData>
  <mergeCells count="2">
    <mergeCell ref="A7:E7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  <pageSetUpPr fitToPage="1"/>
  </sheetPr>
  <dimension ref="A1:E16"/>
  <sheetViews>
    <sheetView view="pageBreakPreview" zoomScaleNormal="100" zoomScaleSheetLayoutView="100" workbookViewId="0">
      <selection activeCell="C12" sqref="C12"/>
    </sheetView>
  </sheetViews>
  <sheetFormatPr defaultColWidth="9.140625" defaultRowHeight="15" x14ac:dyDescent="0.25"/>
  <cols>
    <col min="1" max="1" width="7.42578125" style="4" customWidth="1"/>
    <col min="2" max="2" width="52.28515625" style="4" customWidth="1"/>
    <col min="3" max="3" width="25.42578125" style="4" customWidth="1"/>
    <col min="4" max="4" width="20.7109375" style="4" customWidth="1"/>
    <col min="5" max="5" width="14.5703125" style="4" customWidth="1"/>
    <col min="6" max="16384" width="9.140625" style="4"/>
  </cols>
  <sheetData>
    <row r="1" spans="1:5" ht="15.75" x14ac:dyDescent="0.25">
      <c r="C1" s="242"/>
      <c r="D1" s="243"/>
      <c r="E1" s="243" t="s">
        <v>0</v>
      </c>
    </row>
    <row r="2" spans="1:5" ht="15.75" x14ac:dyDescent="0.25">
      <c r="C2" s="626" t="s">
        <v>33</v>
      </c>
      <c r="D2" s="626"/>
      <c r="E2" s="626"/>
    </row>
    <row r="3" spans="1:5" ht="15.75" x14ac:dyDescent="0.25">
      <c r="C3" s="242"/>
      <c r="D3" s="243"/>
      <c r="E3" s="243" t="s">
        <v>1</v>
      </c>
    </row>
    <row r="4" spans="1:5" ht="15.75" x14ac:dyDescent="0.25">
      <c r="C4" s="242"/>
      <c r="D4" s="243"/>
      <c r="E4" s="243" t="s">
        <v>569</v>
      </c>
    </row>
    <row r="5" spans="1:5" ht="15.75" x14ac:dyDescent="0.25">
      <c r="C5" s="242"/>
      <c r="D5" s="243"/>
      <c r="E5" s="243" t="s">
        <v>654</v>
      </c>
    </row>
    <row r="7" spans="1:5" ht="18.75" x14ac:dyDescent="0.3">
      <c r="A7" s="543" t="s">
        <v>2</v>
      </c>
      <c r="B7" s="543"/>
      <c r="C7" s="543"/>
      <c r="D7" s="543"/>
      <c r="E7" s="543"/>
    </row>
    <row r="8" spans="1:5" ht="54" customHeight="1" x14ac:dyDescent="0.3">
      <c r="A8" s="605" t="s">
        <v>660</v>
      </c>
      <c r="B8" s="605"/>
      <c r="C8" s="605"/>
      <c r="D8" s="605"/>
      <c r="E8" s="605"/>
    </row>
    <row r="10" spans="1:5" ht="77.25" customHeight="1" x14ac:dyDescent="0.25">
      <c r="A10" s="1" t="s">
        <v>5</v>
      </c>
      <c r="B10" s="51" t="s">
        <v>6</v>
      </c>
      <c r="C10" s="52" t="s">
        <v>287</v>
      </c>
      <c r="D10" s="52" t="s">
        <v>203</v>
      </c>
      <c r="E10" s="120" t="s">
        <v>407</v>
      </c>
    </row>
    <row r="11" spans="1:5" x14ac:dyDescent="0.25">
      <c r="A11" s="1">
        <v>1</v>
      </c>
      <c r="B11" s="2">
        <v>2</v>
      </c>
      <c r="C11" s="75">
        <v>3</v>
      </c>
      <c r="D11" s="75">
        <v>4</v>
      </c>
      <c r="E11" s="75">
        <v>5</v>
      </c>
    </row>
    <row r="12" spans="1:5" ht="41.25" customHeight="1" x14ac:dyDescent="0.25">
      <c r="A12" s="66" t="s">
        <v>307</v>
      </c>
      <c r="B12" s="84" t="s">
        <v>577</v>
      </c>
      <c r="C12" s="255">
        <v>2.4300000000000002</v>
      </c>
      <c r="D12" s="256">
        <v>1.45</v>
      </c>
      <c r="E12" s="257">
        <f>C12+D12</f>
        <v>3.88</v>
      </c>
    </row>
    <row r="13" spans="1:5" ht="35.25" customHeight="1" x14ac:dyDescent="0.25">
      <c r="A13" s="67" t="s">
        <v>308</v>
      </c>
      <c r="B13" s="84" t="s">
        <v>578</v>
      </c>
      <c r="C13" s="255">
        <v>11.41</v>
      </c>
      <c r="D13" s="59">
        <v>4.0599999999999996</v>
      </c>
      <c r="E13" s="177">
        <f>C13+D13</f>
        <v>15.469999999999999</v>
      </c>
    </row>
    <row r="15" spans="1:5" ht="18.75" x14ac:dyDescent="0.3">
      <c r="A15" s="76"/>
      <c r="B15" s="178" t="s">
        <v>36</v>
      </c>
      <c r="C15" s="76"/>
      <c r="D15" s="608" t="s">
        <v>519</v>
      </c>
      <c r="E15" s="608"/>
    </row>
    <row r="16" spans="1:5" ht="18.75" x14ac:dyDescent="0.3">
      <c r="A16" s="76"/>
      <c r="B16" s="76"/>
      <c r="C16" s="76"/>
      <c r="D16" s="76"/>
      <c r="E16" s="76"/>
    </row>
  </sheetData>
  <mergeCells count="4">
    <mergeCell ref="A8:E8"/>
    <mergeCell ref="D15:E15"/>
    <mergeCell ref="C2:E2"/>
    <mergeCell ref="A7:E7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6"/>
  <sheetViews>
    <sheetView topLeftCell="A13" workbookViewId="0">
      <selection activeCell="B11" sqref="B11:B22"/>
    </sheetView>
  </sheetViews>
  <sheetFormatPr defaultColWidth="9.140625" defaultRowHeight="15.75" x14ac:dyDescent="0.25"/>
  <cols>
    <col min="1" max="1" width="6.5703125" style="199" customWidth="1"/>
    <col min="2" max="2" width="65" style="200" customWidth="1"/>
    <col min="3" max="3" width="24.85546875" style="200" customWidth="1"/>
    <col min="4" max="4" width="24.28515625" style="200" customWidth="1"/>
    <col min="5" max="5" width="18.42578125" style="200" customWidth="1"/>
    <col min="6" max="16384" width="9.140625" style="200"/>
  </cols>
  <sheetData>
    <row r="1" spans="1:6" x14ac:dyDescent="0.25">
      <c r="E1" s="201" t="s">
        <v>0</v>
      </c>
    </row>
    <row r="2" spans="1:6" x14ac:dyDescent="0.25">
      <c r="E2" s="201" t="s">
        <v>33</v>
      </c>
    </row>
    <row r="3" spans="1:6" x14ac:dyDescent="0.25">
      <c r="E3" s="201" t="s">
        <v>1</v>
      </c>
    </row>
    <row r="4" spans="1:6" x14ac:dyDescent="0.25">
      <c r="E4" s="201" t="s">
        <v>570</v>
      </c>
    </row>
    <row r="5" spans="1:6" x14ac:dyDescent="0.25">
      <c r="E5" s="202" t="s">
        <v>1086</v>
      </c>
    </row>
    <row r="7" spans="1:6" x14ac:dyDescent="0.25">
      <c r="A7" s="485" t="s">
        <v>2</v>
      </c>
      <c r="B7" s="485"/>
      <c r="C7" s="485"/>
      <c r="D7" s="485"/>
      <c r="E7" s="485"/>
    </row>
    <row r="8" spans="1:6" ht="33.75" customHeight="1" x14ac:dyDescent="0.25">
      <c r="A8" s="486" t="s">
        <v>1087</v>
      </c>
      <c r="B8" s="486"/>
      <c r="C8" s="486"/>
      <c r="D8" s="486"/>
      <c r="E8" s="486"/>
    </row>
    <row r="9" spans="1:6" ht="47.25" x14ac:dyDescent="0.25">
      <c r="A9" s="203" t="s">
        <v>5</v>
      </c>
      <c r="B9" s="435" t="s">
        <v>6</v>
      </c>
      <c r="C9" s="141" t="s">
        <v>1083</v>
      </c>
      <c r="D9" s="141" t="s">
        <v>1084</v>
      </c>
      <c r="E9" s="141" t="s">
        <v>407</v>
      </c>
    </row>
    <row r="10" spans="1:6" x14ac:dyDescent="0.25">
      <c r="A10" s="203">
        <v>1</v>
      </c>
      <c r="B10" s="436">
        <v>2</v>
      </c>
      <c r="C10" s="205">
        <v>3</v>
      </c>
      <c r="D10" s="205">
        <v>4</v>
      </c>
      <c r="E10" s="205">
        <v>5</v>
      </c>
    </row>
    <row r="11" spans="1:6" ht="30" x14ac:dyDescent="0.25">
      <c r="A11" s="206" t="s">
        <v>307</v>
      </c>
      <c r="B11" s="38" t="s">
        <v>1070</v>
      </c>
      <c r="C11" s="207"/>
      <c r="D11" s="439">
        <v>18.34</v>
      </c>
      <c r="E11" s="140">
        <f>C11+D11</f>
        <v>18.34</v>
      </c>
      <c r="F11" s="434"/>
    </row>
    <row r="12" spans="1:6" ht="30" x14ac:dyDescent="0.25">
      <c r="A12" s="206" t="s">
        <v>308</v>
      </c>
      <c r="B12" s="38" t="s">
        <v>1071</v>
      </c>
      <c r="C12" s="207"/>
      <c r="D12" s="439">
        <v>9.17</v>
      </c>
      <c r="E12" s="140">
        <f t="shared" ref="E12:E22" si="0">C12+D12</f>
        <v>9.17</v>
      </c>
      <c r="F12" s="434"/>
    </row>
    <row r="13" spans="1:6" ht="45" x14ac:dyDescent="0.25">
      <c r="A13" s="206" t="s">
        <v>309</v>
      </c>
      <c r="B13" s="38" t="s">
        <v>1072</v>
      </c>
      <c r="C13" s="207"/>
      <c r="D13" s="439">
        <v>36.68</v>
      </c>
      <c r="E13" s="140">
        <f t="shared" si="0"/>
        <v>36.68</v>
      </c>
      <c r="F13" s="434"/>
    </row>
    <row r="14" spans="1:6" ht="78.75" x14ac:dyDescent="0.25">
      <c r="A14" s="438" t="s">
        <v>595</v>
      </c>
      <c r="B14" s="38" t="s">
        <v>1073</v>
      </c>
      <c r="C14" s="440" t="s">
        <v>1085</v>
      </c>
      <c r="D14" s="439">
        <v>36.68</v>
      </c>
      <c r="E14" s="140"/>
    </row>
    <row r="15" spans="1:6" ht="45" x14ac:dyDescent="0.25">
      <c r="A15" s="438" t="s">
        <v>392</v>
      </c>
      <c r="B15" s="38" t="s">
        <v>1074</v>
      </c>
      <c r="C15" s="437"/>
      <c r="D15" s="439">
        <v>6.11</v>
      </c>
      <c r="E15" s="140">
        <f t="shared" si="0"/>
        <v>6.11</v>
      </c>
    </row>
    <row r="16" spans="1:6" ht="30" x14ac:dyDescent="0.25">
      <c r="A16" s="438" t="s">
        <v>967</v>
      </c>
      <c r="B16" s="38" t="s">
        <v>1075</v>
      </c>
      <c r="C16" s="437"/>
      <c r="D16" s="439">
        <v>15.28</v>
      </c>
      <c r="E16" s="140">
        <f t="shared" si="0"/>
        <v>15.28</v>
      </c>
    </row>
    <row r="17" spans="1:5" ht="30" x14ac:dyDescent="0.25">
      <c r="A17" s="438" t="s">
        <v>987</v>
      </c>
      <c r="B17" s="38" t="s">
        <v>1076</v>
      </c>
      <c r="C17" s="437"/>
      <c r="D17" s="439">
        <v>22.86</v>
      </c>
      <c r="E17" s="140">
        <f t="shared" si="0"/>
        <v>22.86</v>
      </c>
    </row>
    <row r="18" spans="1:5" ht="30" x14ac:dyDescent="0.25">
      <c r="A18" s="438" t="s">
        <v>601</v>
      </c>
      <c r="B18" s="38" t="s">
        <v>1077</v>
      </c>
      <c r="C18" s="437"/>
      <c r="D18" s="439">
        <v>11.43</v>
      </c>
      <c r="E18" s="140">
        <f t="shared" si="0"/>
        <v>11.43</v>
      </c>
    </row>
    <row r="19" spans="1:5" ht="45" x14ac:dyDescent="0.25">
      <c r="A19" s="438" t="s">
        <v>1066</v>
      </c>
      <c r="B19" s="38" t="s">
        <v>1078</v>
      </c>
      <c r="C19" s="437"/>
      <c r="D19" s="439">
        <v>45.73</v>
      </c>
      <c r="E19" s="140">
        <f t="shared" si="0"/>
        <v>45.73</v>
      </c>
    </row>
    <row r="20" spans="1:5" ht="78.75" x14ac:dyDescent="0.25">
      <c r="A20" s="438" t="s">
        <v>1067</v>
      </c>
      <c r="B20" s="38" t="s">
        <v>1079</v>
      </c>
      <c r="C20" s="440" t="s">
        <v>1085</v>
      </c>
      <c r="D20" s="439">
        <v>45.73</v>
      </c>
      <c r="E20" s="140"/>
    </row>
    <row r="21" spans="1:5" ht="45" x14ac:dyDescent="0.25">
      <c r="A21" s="438" t="s">
        <v>1068</v>
      </c>
      <c r="B21" s="38" t="s">
        <v>1080</v>
      </c>
      <c r="C21" s="437"/>
      <c r="D21" s="439">
        <v>7.62</v>
      </c>
      <c r="E21" s="140">
        <f t="shared" si="0"/>
        <v>7.62</v>
      </c>
    </row>
    <row r="22" spans="1:5" ht="30" x14ac:dyDescent="0.25">
      <c r="A22" s="438" t="s">
        <v>1069</v>
      </c>
      <c r="B22" s="38" t="s">
        <v>1081</v>
      </c>
      <c r="C22" s="437"/>
      <c r="D22" s="439">
        <v>19.05</v>
      </c>
      <c r="E22" s="140">
        <f t="shared" si="0"/>
        <v>19.05</v>
      </c>
    </row>
    <row r="26" spans="1:5" x14ac:dyDescent="0.25">
      <c r="B26" s="200" t="s">
        <v>35</v>
      </c>
      <c r="D26" s="200" t="s">
        <v>775</v>
      </c>
    </row>
  </sheetData>
  <mergeCells count="2"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64"/>
  <sheetViews>
    <sheetView view="pageBreakPreview" topLeftCell="A52" zoomScaleNormal="100" zoomScaleSheetLayoutView="100" workbookViewId="0">
      <selection activeCell="B59" sqref="B59:E59"/>
    </sheetView>
  </sheetViews>
  <sheetFormatPr defaultColWidth="9.140625" defaultRowHeight="15" x14ac:dyDescent="0.25"/>
  <cols>
    <col min="1" max="1" width="10.140625" style="155" bestFit="1" customWidth="1"/>
    <col min="2" max="2" width="92.28515625" style="155" customWidth="1"/>
    <col min="3" max="3" width="23.5703125" style="155" customWidth="1"/>
    <col min="4" max="4" width="24.140625" style="155" customWidth="1"/>
    <col min="5" max="5" width="22.5703125" style="155" customWidth="1"/>
    <col min="6" max="16384" width="9.140625" style="155"/>
  </cols>
  <sheetData>
    <row r="1" spans="1:5" x14ac:dyDescent="0.25">
      <c r="C1" s="4"/>
      <c r="D1" s="421"/>
      <c r="E1" s="421" t="s">
        <v>0</v>
      </c>
    </row>
    <row r="2" spans="1:5" ht="18.75" customHeight="1" x14ac:dyDescent="0.25">
      <c r="C2" s="487" t="s">
        <v>33</v>
      </c>
      <c r="D2" s="487"/>
      <c r="E2" s="487"/>
    </row>
    <row r="3" spans="1:5" x14ac:dyDescent="0.25">
      <c r="C3" s="4"/>
      <c r="D3" s="421"/>
      <c r="E3" s="421" t="s">
        <v>1</v>
      </c>
    </row>
    <row r="4" spans="1:5" x14ac:dyDescent="0.25">
      <c r="C4" s="4"/>
      <c r="D4" s="421"/>
      <c r="E4" s="421" t="s">
        <v>569</v>
      </c>
    </row>
    <row r="5" spans="1:5" x14ac:dyDescent="0.25">
      <c r="C5" s="4"/>
      <c r="D5" s="421"/>
      <c r="E5" s="421" t="s">
        <v>1128</v>
      </c>
    </row>
    <row r="7" spans="1:5" x14ac:dyDescent="0.25">
      <c r="A7" s="490" t="s">
        <v>2</v>
      </c>
      <c r="B7" s="490"/>
      <c r="C7" s="490"/>
      <c r="D7" s="490"/>
      <c r="E7" s="490"/>
    </row>
    <row r="8" spans="1:5" ht="61.5" customHeight="1" x14ac:dyDescent="0.25">
      <c r="A8" s="491" t="s">
        <v>1132</v>
      </c>
      <c r="B8" s="491"/>
      <c r="C8" s="491"/>
      <c r="D8" s="491"/>
      <c r="E8" s="491"/>
    </row>
    <row r="9" spans="1:5" ht="45" x14ac:dyDescent="0.25">
      <c r="A9" s="156" t="s">
        <v>5</v>
      </c>
      <c r="B9" s="157" t="s">
        <v>6</v>
      </c>
      <c r="C9" s="158" t="s">
        <v>408</v>
      </c>
      <c r="D9" s="52" t="s">
        <v>1084</v>
      </c>
      <c r="E9" s="158" t="s">
        <v>407</v>
      </c>
    </row>
    <row r="10" spans="1:5" x14ac:dyDescent="0.25">
      <c r="A10" s="156">
        <v>1</v>
      </c>
      <c r="B10" s="159">
        <v>2</v>
      </c>
      <c r="C10" s="160">
        <v>3</v>
      </c>
      <c r="D10" s="160">
        <v>4</v>
      </c>
      <c r="E10" s="160">
        <v>5</v>
      </c>
    </row>
    <row r="11" spans="1:5" ht="18.75" customHeight="1" x14ac:dyDescent="0.25">
      <c r="A11" s="161" t="s">
        <v>148</v>
      </c>
      <c r="B11" s="488" t="s">
        <v>149</v>
      </c>
      <c r="C11" s="492"/>
      <c r="D11" s="492"/>
      <c r="E11" s="162"/>
    </row>
    <row r="12" spans="1:5" ht="29.25" customHeight="1" x14ac:dyDescent="0.25">
      <c r="A12" s="7"/>
      <c r="B12" s="493" t="s">
        <v>999</v>
      </c>
      <c r="C12" s="494"/>
      <c r="D12" s="494"/>
      <c r="E12" s="162"/>
    </row>
    <row r="13" spans="1:5" x14ac:dyDescent="0.25">
      <c r="A13" s="396" t="s">
        <v>150</v>
      </c>
      <c r="B13" s="38" t="s">
        <v>151</v>
      </c>
      <c r="C13" s="233">
        <v>0.6</v>
      </c>
      <c r="D13" s="233">
        <v>8.6300000000000008</v>
      </c>
      <c r="E13" s="403">
        <f>C13+D13</f>
        <v>9.23</v>
      </c>
    </row>
    <row r="14" spans="1:5" x14ac:dyDescent="0.25">
      <c r="A14" s="396" t="s">
        <v>152</v>
      </c>
      <c r="B14" s="38" t="s">
        <v>153</v>
      </c>
      <c r="C14" s="233">
        <v>0.6</v>
      </c>
      <c r="D14" s="233">
        <v>8.6300000000000008</v>
      </c>
      <c r="E14" s="403">
        <f t="shared" ref="E14:E35" si="0">C14+D14</f>
        <v>9.23</v>
      </c>
    </row>
    <row r="15" spans="1:5" x14ac:dyDescent="0.25">
      <c r="A15" s="396" t="s">
        <v>154</v>
      </c>
      <c r="B15" s="38" t="s">
        <v>155</v>
      </c>
      <c r="C15" s="233">
        <v>0.6</v>
      </c>
      <c r="D15" s="233">
        <v>5.82</v>
      </c>
      <c r="E15" s="403">
        <f t="shared" si="0"/>
        <v>6.42</v>
      </c>
    </row>
    <row r="16" spans="1:5" x14ac:dyDescent="0.25">
      <c r="A16" s="396" t="s">
        <v>156</v>
      </c>
      <c r="B16" s="38" t="s">
        <v>157</v>
      </c>
      <c r="C16" s="233">
        <v>0.6</v>
      </c>
      <c r="D16" s="233">
        <v>11.75</v>
      </c>
      <c r="E16" s="403">
        <f t="shared" si="0"/>
        <v>12.35</v>
      </c>
    </row>
    <row r="17" spans="1:5" x14ac:dyDescent="0.25">
      <c r="A17" s="396" t="s">
        <v>158</v>
      </c>
      <c r="B17" s="38" t="s">
        <v>159</v>
      </c>
      <c r="C17" s="233">
        <v>0.6</v>
      </c>
      <c r="D17" s="233">
        <v>5.82</v>
      </c>
      <c r="E17" s="403">
        <f t="shared" si="0"/>
        <v>6.42</v>
      </c>
    </row>
    <row r="18" spans="1:5" x14ac:dyDescent="0.25">
      <c r="A18" s="396" t="s">
        <v>160</v>
      </c>
      <c r="B18" s="38" t="s">
        <v>161</v>
      </c>
      <c r="C18" s="233">
        <v>0.77</v>
      </c>
      <c r="D18" s="233">
        <v>8.6300000000000008</v>
      </c>
      <c r="E18" s="403">
        <f t="shared" si="0"/>
        <v>9.4</v>
      </c>
    </row>
    <row r="19" spans="1:5" x14ac:dyDescent="0.25">
      <c r="A19" s="396" t="s">
        <v>162</v>
      </c>
      <c r="B19" s="38" t="s">
        <v>163</v>
      </c>
      <c r="C19" s="233">
        <v>0.77</v>
      </c>
      <c r="D19" s="233">
        <v>14.56</v>
      </c>
      <c r="E19" s="403">
        <f t="shared" si="0"/>
        <v>15.33</v>
      </c>
    </row>
    <row r="20" spans="1:5" x14ac:dyDescent="0.25">
      <c r="A20" s="396" t="s">
        <v>164</v>
      </c>
      <c r="B20" s="38" t="s">
        <v>165</v>
      </c>
      <c r="C20" s="233">
        <v>0.77</v>
      </c>
      <c r="D20" s="233">
        <v>17.47</v>
      </c>
      <c r="E20" s="403">
        <f t="shared" si="0"/>
        <v>18.239999999999998</v>
      </c>
    </row>
    <row r="21" spans="1:5" ht="30" x14ac:dyDescent="0.25">
      <c r="A21" s="397" t="s">
        <v>166</v>
      </c>
      <c r="B21" s="38" t="s">
        <v>167</v>
      </c>
      <c r="C21" s="233">
        <v>0.77</v>
      </c>
      <c r="D21" s="233">
        <v>14.56</v>
      </c>
      <c r="E21" s="403">
        <f t="shared" si="0"/>
        <v>15.33</v>
      </c>
    </row>
    <row r="22" spans="1:5" ht="17.25" customHeight="1" x14ac:dyDescent="0.25">
      <c r="A22" s="396" t="s">
        <v>168</v>
      </c>
      <c r="B22" s="38" t="s">
        <v>169</v>
      </c>
      <c r="C22" s="233">
        <v>1.04</v>
      </c>
      <c r="D22" s="233">
        <v>14.56</v>
      </c>
      <c r="E22" s="403">
        <f t="shared" si="0"/>
        <v>15.600000000000001</v>
      </c>
    </row>
    <row r="23" spans="1:5" x14ac:dyDescent="0.25">
      <c r="A23" s="396" t="s">
        <v>170</v>
      </c>
      <c r="B23" s="38" t="s">
        <v>171</v>
      </c>
      <c r="C23" s="233">
        <v>0.6</v>
      </c>
      <c r="D23" s="233">
        <v>8.6300000000000008</v>
      </c>
      <c r="E23" s="403">
        <f t="shared" si="0"/>
        <v>9.23</v>
      </c>
    </row>
    <row r="24" spans="1:5" x14ac:dyDescent="0.25">
      <c r="A24" s="396" t="s">
        <v>172</v>
      </c>
      <c r="B24" s="38" t="s">
        <v>173</v>
      </c>
      <c r="C24" s="233">
        <v>0.6</v>
      </c>
      <c r="D24" s="233">
        <v>11.75</v>
      </c>
      <c r="E24" s="403">
        <f t="shared" si="0"/>
        <v>12.35</v>
      </c>
    </row>
    <row r="25" spans="1:5" x14ac:dyDescent="0.25">
      <c r="A25" s="396" t="s">
        <v>174</v>
      </c>
      <c r="B25" s="38" t="s">
        <v>175</v>
      </c>
      <c r="C25" s="233">
        <v>0.6</v>
      </c>
      <c r="D25" s="233">
        <v>11.75</v>
      </c>
      <c r="E25" s="403">
        <f t="shared" si="0"/>
        <v>12.35</v>
      </c>
    </row>
    <row r="26" spans="1:5" x14ac:dyDescent="0.25">
      <c r="A26" s="396" t="s">
        <v>176</v>
      </c>
      <c r="B26" s="38" t="s">
        <v>177</v>
      </c>
      <c r="C26" s="233">
        <v>0.87</v>
      </c>
      <c r="D26" s="233">
        <v>11.75</v>
      </c>
      <c r="E26" s="403">
        <f t="shared" si="0"/>
        <v>12.62</v>
      </c>
    </row>
    <row r="27" spans="1:5" x14ac:dyDescent="0.25">
      <c r="A27" s="396" t="s">
        <v>178</v>
      </c>
      <c r="B27" s="38" t="s">
        <v>179</v>
      </c>
      <c r="C27" s="233">
        <v>0.6</v>
      </c>
      <c r="D27" s="233">
        <v>5.82</v>
      </c>
      <c r="E27" s="403">
        <f t="shared" si="0"/>
        <v>6.42</v>
      </c>
    </row>
    <row r="28" spans="1:5" x14ac:dyDescent="0.25">
      <c r="A28" s="398" t="s">
        <v>180</v>
      </c>
      <c r="B28" s="411" t="s">
        <v>181</v>
      </c>
      <c r="C28" s="233">
        <v>0.6</v>
      </c>
      <c r="D28" s="233">
        <v>5.82</v>
      </c>
      <c r="E28" s="403">
        <f t="shared" si="0"/>
        <v>6.42</v>
      </c>
    </row>
    <row r="29" spans="1:5" x14ac:dyDescent="0.25">
      <c r="A29" s="399" t="s">
        <v>182</v>
      </c>
      <c r="B29" s="411" t="s">
        <v>183</v>
      </c>
      <c r="C29" s="233">
        <v>0.77</v>
      </c>
      <c r="D29" s="233">
        <v>5.82</v>
      </c>
      <c r="E29" s="403">
        <f t="shared" si="0"/>
        <v>6.59</v>
      </c>
    </row>
    <row r="30" spans="1:5" ht="30" x14ac:dyDescent="0.25">
      <c r="A30" s="399"/>
      <c r="B30" s="411" t="s">
        <v>1003</v>
      </c>
      <c r="C30" s="233">
        <v>0.98</v>
      </c>
      <c r="D30" s="233">
        <v>47.61</v>
      </c>
      <c r="E30" s="403">
        <f>C30+D30</f>
        <v>48.589999999999996</v>
      </c>
    </row>
    <row r="31" spans="1:5" ht="30" x14ac:dyDescent="0.25">
      <c r="A31" s="399"/>
      <c r="B31" s="411" t="s">
        <v>1004</v>
      </c>
      <c r="C31" s="233">
        <v>1.06</v>
      </c>
      <c r="D31" s="233">
        <v>59.52</v>
      </c>
      <c r="E31" s="403">
        <f>C31+D31</f>
        <v>60.580000000000005</v>
      </c>
    </row>
    <row r="32" spans="1:5" ht="21.75" customHeight="1" x14ac:dyDescent="0.25">
      <c r="A32" s="399"/>
      <c r="B32" s="411" t="s">
        <v>1005</v>
      </c>
      <c r="C32" s="233">
        <v>0.81</v>
      </c>
      <c r="D32" s="233">
        <v>23.81</v>
      </c>
      <c r="E32" s="403">
        <f>C32+D32</f>
        <v>24.619999999999997</v>
      </c>
    </row>
    <row r="33" spans="1:5" ht="30" x14ac:dyDescent="0.25">
      <c r="A33" s="399"/>
      <c r="B33" s="411" t="s">
        <v>1001</v>
      </c>
      <c r="C33" s="233">
        <v>0.98</v>
      </c>
      <c r="D33" s="233">
        <v>29.76</v>
      </c>
      <c r="E33" s="403">
        <f>C33+D33</f>
        <v>30.740000000000002</v>
      </c>
    </row>
    <row r="34" spans="1:5" ht="30" x14ac:dyDescent="0.25">
      <c r="A34" s="399"/>
      <c r="B34" s="411" t="s">
        <v>1002</v>
      </c>
      <c r="C34" s="233">
        <v>1.06</v>
      </c>
      <c r="D34" s="233">
        <v>41.66</v>
      </c>
      <c r="E34" s="403">
        <f>C34+D34</f>
        <v>42.72</v>
      </c>
    </row>
    <row r="35" spans="1:5" x14ac:dyDescent="0.25">
      <c r="A35" s="399"/>
      <c r="B35" s="411" t="s">
        <v>1000</v>
      </c>
      <c r="C35" s="233">
        <v>0.08</v>
      </c>
      <c r="D35" s="233">
        <v>17.86</v>
      </c>
      <c r="E35" s="403">
        <f t="shared" si="0"/>
        <v>17.939999999999998</v>
      </c>
    </row>
    <row r="36" spans="1:5" x14ac:dyDescent="0.25">
      <c r="A36" s="400"/>
      <c r="B36" s="412" t="s">
        <v>191</v>
      </c>
      <c r="C36" s="162"/>
      <c r="D36" s="162"/>
      <c r="E36" s="404"/>
    </row>
    <row r="37" spans="1:5" x14ac:dyDescent="0.25">
      <c r="A37" s="401" t="s">
        <v>184</v>
      </c>
      <c r="B37" s="411" t="s">
        <v>185</v>
      </c>
      <c r="C37" s="305">
        <v>0.68</v>
      </c>
      <c r="D37" s="233">
        <v>26.2</v>
      </c>
      <c r="E37" s="403">
        <f>C37+D37</f>
        <v>26.88</v>
      </c>
    </row>
    <row r="38" spans="1:5" ht="21" customHeight="1" x14ac:dyDescent="0.25">
      <c r="A38" s="402" t="s">
        <v>318</v>
      </c>
      <c r="B38" s="411" t="s">
        <v>319</v>
      </c>
      <c r="C38" s="233">
        <v>0.68</v>
      </c>
      <c r="D38" s="233">
        <v>34.94</v>
      </c>
      <c r="E38" s="405">
        <f>C38+D38</f>
        <v>35.619999999999997</v>
      </c>
    </row>
    <row r="39" spans="1:5" x14ac:dyDescent="0.25">
      <c r="A39" s="401"/>
      <c r="B39" s="495" t="s">
        <v>190</v>
      </c>
      <c r="C39" s="496"/>
      <c r="D39" s="496"/>
      <c r="E39" s="406"/>
    </row>
    <row r="40" spans="1:5" x14ac:dyDescent="0.25">
      <c r="A40" s="401" t="s">
        <v>186</v>
      </c>
      <c r="B40" s="411" t="s">
        <v>187</v>
      </c>
      <c r="C40" s="233">
        <v>42</v>
      </c>
      <c r="D40" s="233">
        <v>45.76</v>
      </c>
      <c r="E40" s="407">
        <f>C40+D40</f>
        <v>87.759999999999991</v>
      </c>
    </row>
    <row r="41" spans="1:5" x14ac:dyDescent="0.25">
      <c r="A41" s="401" t="s">
        <v>188</v>
      </c>
      <c r="B41" s="411" t="s">
        <v>189</v>
      </c>
      <c r="C41" s="233">
        <v>21.07</v>
      </c>
      <c r="D41" s="233">
        <v>45.39</v>
      </c>
      <c r="E41" s="407">
        <f t="shared" ref="E41:E45" si="1">C41+D41</f>
        <v>66.460000000000008</v>
      </c>
    </row>
    <row r="42" spans="1:5" ht="29.25" customHeight="1" x14ac:dyDescent="0.25">
      <c r="A42" s="401" t="s">
        <v>362</v>
      </c>
      <c r="B42" s="411" t="s">
        <v>363</v>
      </c>
      <c r="C42" s="233">
        <v>0.77</v>
      </c>
      <c r="D42" s="233">
        <v>17.47</v>
      </c>
      <c r="E42" s="407">
        <f t="shared" si="1"/>
        <v>18.239999999999998</v>
      </c>
    </row>
    <row r="43" spans="1:5" ht="33.75" customHeight="1" x14ac:dyDescent="0.25">
      <c r="A43" s="401"/>
      <c r="B43" s="411" t="s">
        <v>364</v>
      </c>
      <c r="C43" s="233">
        <v>117.27</v>
      </c>
      <c r="D43" s="233">
        <v>114.38</v>
      </c>
      <c r="E43" s="407">
        <f t="shared" si="1"/>
        <v>231.64999999999998</v>
      </c>
    </row>
    <row r="44" spans="1:5" ht="33.75" customHeight="1" x14ac:dyDescent="0.25">
      <c r="A44" s="401"/>
      <c r="B44" s="411" t="s">
        <v>365</v>
      </c>
      <c r="C44" s="233">
        <v>250.46</v>
      </c>
      <c r="D44" s="233">
        <v>114.38</v>
      </c>
      <c r="E44" s="407">
        <f t="shared" si="1"/>
        <v>364.84000000000003</v>
      </c>
    </row>
    <row r="45" spans="1:5" x14ac:dyDescent="0.25">
      <c r="A45" s="401"/>
      <c r="B45" s="411" t="s">
        <v>1046</v>
      </c>
      <c r="C45" s="233">
        <v>0.95</v>
      </c>
      <c r="D45" s="233"/>
      <c r="E45" s="407">
        <f t="shared" si="1"/>
        <v>0.95</v>
      </c>
    </row>
    <row r="46" spans="1:5" ht="15.75" x14ac:dyDescent="0.25">
      <c r="A46" s="290"/>
      <c r="B46" s="408" t="s">
        <v>797</v>
      </c>
      <c r="C46" s="409"/>
      <c r="D46" s="410"/>
      <c r="E46" s="291"/>
    </row>
    <row r="47" spans="1:5" ht="30.75" customHeight="1" x14ac:dyDescent="0.25">
      <c r="A47" s="292">
        <v>1</v>
      </c>
      <c r="B47" s="413" t="s">
        <v>1006</v>
      </c>
      <c r="C47" s="233">
        <v>1.42</v>
      </c>
      <c r="D47" s="233">
        <v>41.66</v>
      </c>
      <c r="E47" s="249">
        <f>C47+D47</f>
        <v>43.08</v>
      </c>
    </row>
    <row r="48" spans="1:5" ht="51" customHeight="1" x14ac:dyDescent="0.25">
      <c r="A48" s="292">
        <v>2</v>
      </c>
      <c r="B48" s="414" t="s">
        <v>1007</v>
      </c>
      <c r="C48" s="233">
        <v>1.42</v>
      </c>
      <c r="D48" s="233">
        <v>59.52</v>
      </c>
      <c r="E48" s="249">
        <f t="shared" ref="E48:E54" si="2">C48+D48</f>
        <v>60.940000000000005</v>
      </c>
    </row>
    <row r="49" spans="1:5" ht="36.75" customHeight="1" x14ac:dyDescent="0.25">
      <c r="A49" s="292">
        <v>3</v>
      </c>
      <c r="B49" s="414" t="s">
        <v>1008</v>
      </c>
      <c r="C49" s="233">
        <v>1.1499999999999999</v>
      </c>
      <c r="D49" s="233">
        <v>41.66</v>
      </c>
      <c r="E49" s="249">
        <f t="shared" si="2"/>
        <v>42.809999999999995</v>
      </c>
    </row>
    <row r="50" spans="1:5" ht="57.75" customHeight="1" x14ac:dyDescent="0.25">
      <c r="A50" s="292">
        <v>4</v>
      </c>
      <c r="B50" s="414" t="s">
        <v>1009</v>
      </c>
      <c r="C50" s="233">
        <v>1.1499999999999999</v>
      </c>
      <c r="D50" s="233">
        <v>41.66</v>
      </c>
      <c r="E50" s="249">
        <f t="shared" si="2"/>
        <v>42.809999999999995</v>
      </c>
    </row>
    <row r="51" spans="1:5" ht="30" x14ac:dyDescent="0.25">
      <c r="A51" s="292">
        <v>5</v>
      </c>
      <c r="B51" s="414" t="s">
        <v>1010</v>
      </c>
      <c r="C51" s="233">
        <v>1.59</v>
      </c>
      <c r="D51" s="233">
        <v>71.42</v>
      </c>
      <c r="E51" s="249">
        <f t="shared" si="2"/>
        <v>73.010000000000005</v>
      </c>
    </row>
    <row r="52" spans="1:5" ht="66.75" customHeight="1" x14ac:dyDescent="0.25">
      <c r="A52" s="292">
        <v>6</v>
      </c>
      <c r="B52" s="414" t="s">
        <v>1011</v>
      </c>
      <c r="C52" s="233">
        <v>1.59</v>
      </c>
      <c r="D52" s="233">
        <v>101.18</v>
      </c>
      <c r="E52" s="249">
        <f t="shared" si="2"/>
        <v>102.77000000000001</v>
      </c>
    </row>
    <row r="53" spans="1:5" ht="51" customHeight="1" x14ac:dyDescent="0.25">
      <c r="A53" s="292">
        <v>7</v>
      </c>
      <c r="B53" s="264" t="s">
        <v>1012</v>
      </c>
      <c r="C53" s="233">
        <v>1.59</v>
      </c>
      <c r="D53" s="233">
        <v>83.32</v>
      </c>
      <c r="E53" s="249">
        <f t="shared" si="2"/>
        <v>84.91</v>
      </c>
    </row>
    <row r="54" spans="1:5" ht="67.5" customHeight="1" x14ac:dyDescent="0.25">
      <c r="A54" s="292">
        <v>8</v>
      </c>
      <c r="B54" s="264" t="s">
        <v>1013</v>
      </c>
      <c r="C54" s="233">
        <v>1.32</v>
      </c>
      <c r="D54" s="233">
        <v>83.32</v>
      </c>
      <c r="E54" s="249">
        <f t="shared" si="2"/>
        <v>84.639999999999986</v>
      </c>
    </row>
    <row r="55" spans="1:5" ht="15.75" x14ac:dyDescent="0.25">
      <c r="A55" s="292">
        <v>9</v>
      </c>
      <c r="B55" s="414" t="s">
        <v>795</v>
      </c>
      <c r="C55" s="233">
        <v>1.42</v>
      </c>
      <c r="D55" s="233">
        <v>51.52</v>
      </c>
      <c r="E55" s="249">
        <f>C55+D55</f>
        <v>52.940000000000005</v>
      </c>
    </row>
    <row r="56" spans="1:5" ht="15.75" x14ac:dyDescent="0.25">
      <c r="A56" s="292">
        <v>10</v>
      </c>
      <c r="B56" s="414" t="s">
        <v>796</v>
      </c>
      <c r="C56" s="233">
        <v>1.42</v>
      </c>
      <c r="D56" s="233">
        <v>57.25</v>
      </c>
      <c r="E56" s="249">
        <f>C56+D56</f>
        <v>58.67</v>
      </c>
    </row>
    <row r="57" spans="1:5" ht="17.25" customHeight="1" x14ac:dyDescent="0.25">
      <c r="A57" s="164" t="s">
        <v>193</v>
      </c>
      <c r="B57" s="415" t="s">
        <v>192</v>
      </c>
      <c r="C57" s="395"/>
      <c r="D57" s="416"/>
      <c r="E57" s="165"/>
    </row>
    <row r="58" spans="1:5" ht="13.5" customHeight="1" x14ac:dyDescent="0.25">
      <c r="A58" s="161" t="s">
        <v>194</v>
      </c>
      <c r="B58" s="488" t="s">
        <v>195</v>
      </c>
      <c r="C58" s="489"/>
      <c r="D58" s="489"/>
      <c r="E58" s="165"/>
    </row>
    <row r="59" spans="1:5" ht="17.25" customHeight="1" x14ac:dyDescent="0.25">
      <c r="A59" s="7" t="s">
        <v>196</v>
      </c>
      <c r="B59" s="38" t="s">
        <v>197</v>
      </c>
      <c r="C59" s="233">
        <v>0.28000000000000003</v>
      </c>
      <c r="D59" s="254">
        <v>14.8</v>
      </c>
      <c r="E59" s="233">
        <f>C59+D59</f>
        <v>15.08</v>
      </c>
    </row>
    <row r="60" spans="1:5" x14ac:dyDescent="0.25">
      <c r="A60" s="7" t="s">
        <v>198</v>
      </c>
      <c r="B60" s="38" t="s">
        <v>199</v>
      </c>
      <c r="C60" s="233">
        <v>0.28000000000000003</v>
      </c>
      <c r="D60" s="254">
        <v>11.25</v>
      </c>
      <c r="E60" s="233">
        <f t="shared" ref="E60:E62" si="3">C60+D60</f>
        <v>11.53</v>
      </c>
    </row>
    <row r="61" spans="1:5" ht="31.5" customHeight="1" x14ac:dyDescent="0.25">
      <c r="A61" s="7" t="s">
        <v>200</v>
      </c>
      <c r="B61" s="38" t="s">
        <v>201</v>
      </c>
      <c r="C61" s="233">
        <v>0.74</v>
      </c>
      <c r="D61" s="254">
        <v>93.37</v>
      </c>
      <c r="E61" s="233">
        <f t="shared" si="3"/>
        <v>94.11</v>
      </c>
    </row>
    <row r="62" spans="1:5" x14ac:dyDescent="0.25">
      <c r="A62" s="162" t="s">
        <v>405</v>
      </c>
      <c r="B62" s="163" t="s">
        <v>406</v>
      </c>
      <c r="C62" s="249">
        <v>0.25</v>
      </c>
      <c r="D62" s="235">
        <v>17.71</v>
      </c>
      <c r="E62" s="233">
        <f t="shared" si="3"/>
        <v>17.96</v>
      </c>
    </row>
    <row r="64" spans="1:5" x14ac:dyDescent="0.25">
      <c r="B64" s="41" t="s">
        <v>35</v>
      </c>
      <c r="E64" s="155" t="s">
        <v>775</v>
      </c>
    </row>
  </sheetData>
  <mergeCells count="7">
    <mergeCell ref="C2:E2"/>
    <mergeCell ref="B58:D58"/>
    <mergeCell ref="A7:E7"/>
    <mergeCell ref="A8:E8"/>
    <mergeCell ref="B11:D11"/>
    <mergeCell ref="B12:D12"/>
    <mergeCell ref="B39:D39"/>
  </mergeCells>
  <printOptions horizontalCentered="1"/>
  <pageMargins left="0.70866141732283472" right="0" top="0" bottom="0" header="0.31496062992125984" footer="0.31496062992125984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3"/>
  <sheetViews>
    <sheetView view="pageBreakPreview" zoomScaleNormal="100" zoomScaleSheetLayoutView="100" workbookViewId="0">
      <selection activeCell="C12" sqref="C12:C21"/>
    </sheetView>
  </sheetViews>
  <sheetFormatPr defaultColWidth="9.140625" defaultRowHeight="15" x14ac:dyDescent="0.25"/>
  <cols>
    <col min="1" max="1" width="9.140625" style="4" customWidth="1"/>
    <col min="2" max="2" width="52" style="4" customWidth="1"/>
    <col min="3" max="3" width="18" style="4" customWidth="1"/>
    <col min="4" max="4" width="18.7109375" style="4" customWidth="1"/>
    <col min="5" max="5" width="21" style="4" customWidth="1"/>
    <col min="6" max="16384" width="9.140625" style="4"/>
  </cols>
  <sheetData>
    <row r="1" spans="1:5" ht="18.75" x14ac:dyDescent="0.3">
      <c r="C1" s="175"/>
      <c r="D1" s="465"/>
      <c r="E1" s="465" t="s">
        <v>0</v>
      </c>
    </row>
    <row r="2" spans="1:5" ht="17.25" customHeight="1" x14ac:dyDescent="0.3">
      <c r="B2" s="238"/>
      <c r="C2" s="500" t="s">
        <v>33</v>
      </c>
      <c r="D2" s="500"/>
      <c r="E2" s="500"/>
    </row>
    <row r="3" spans="1:5" ht="18.75" x14ac:dyDescent="0.3">
      <c r="C3" s="175"/>
      <c r="D3" s="465"/>
      <c r="E3" s="465" t="s">
        <v>1</v>
      </c>
    </row>
    <row r="4" spans="1:5" ht="18.75" x14ac:dyDescent="0.3">
      <c r="C4" s="175"/>
      <c r="D4" s="465"/>
      <c r="E4" s="465" t="s">
        <v>569</v>
      </c>
    </row>
    <row r="5" spans="1:5" ht="18.75" x14ac:dyDescent="0.3">
      <c r="C5" s="175"/>
      <c r="D5" s="465"/>
      <c r="E5" s="466" t="s">
        <v>1128</v>
      </c>
    </row>
    <row r="7" spans="1:5" x14ac:dyDescent="0.25">
      <c r="A7" s="490" t="s">
        <v>2</v>
      </c>
      <c r="B7" s="490"/>
      <c r="C7" s="490"/>
      <c r="D7" s="490"/>
      <c r="E7" s="490"/>
    </row>
    <row r="8" spans="1:5" ht="32.25" customHeight="1" x14ac:dyDescent="0.25">
      <c r="A8" s="497" t="s">
        <v>1127</v>
      </c>
      <c r="B8" s="497"/>
      <c r="C8" s="497"/>
      <c r="D8" s="497"/>
      <c r="E8" s="497"/>
    </row>
    <row r="9" spans="1:5" ht="60" x14ac:dyDescent="0.25">
      <c r="A9" s="1" t="s">
        <v>5</v>
      </c>
      <c r="B9" s="51" t="s">
        <v>6</v>
      </c>
      <c r="C9" s="52" t="s">
        <v>408</v>
      </c>
      <c r="D9" s="52" t="s">
        <v>1084</v>
      </c>
      <c r="E9" s="120" t="s">
        <v>407</v>
      </c>
    </row>
    <row r="10" spans="1:5" x14ac:dyDescent="0.25">
      <c r="A10" s="1">
        <v>1</v>
      </c>
      <c r="B10" s="2">
        <v>2</v>
      </c>
      <c r="C10" s="75">
        <v>3</v>
      </c>
      <c r="D10" s="75">
        <v>4</v>
      </c>
      <c r="E10" s="75">
        <v>5</v>
      </c>
    </row>
    <row r="11" spans="1:5" ht="24.75" customHeight="1" x14ac:dyDescent="0.25">
      <c r="A11" s="250" t="s">
        <v>4</v>
      </c>
      <c r="B11" s="251" t="s">
        <v>202</v>
      </c>
      <c r="C11" s="498"/>
      <c r="D11" s="498"/>
      <c r="E11" s="499"/>
    </row>
    <row r="12" spans="1:5" ht="34.5" customHeight="1" x14ac:dyDescent="0.25">
      <c r="A12" s="252" t="s">
        <v>667</v>
      </c>
      <c r="B12" s="38" t="s">
        <v>661</v>
      </c>
      <c r="C12" s="305">
        <v>124.15</v>
      </c>
      <c r="D12" s="233">
        <v>55.45</v>
      </c>
      <c r="E12" s="248">
        <f t="shared" ref="E12:E21" si="0">C12+D12</f>
        <v>179.60000000000002</v>
      </c>
    </row>
    <row r="13" spans="1:5" ht="34.5" customHeight="1" x14ac:dyDescent="0.25">
      <c r="A13" s="252" t="s">
        <v>776</v>
      </c>
      <c r="B13" s="38" t="s">
        <v>778</v>
      </c>
      <c r="C13" s="305">
        <v>20.6</v>
      </c>
      <c r="D13" s="233">
        <v>30.49</v>
      </c>
      <c r="E13" s="248">
        <f t="shared" si="0"/>
        <v>51.09</v>
      </c>
    </row>
    <row r="14" spans="1:5" ht="34.5" customHeight="1" x14ac:dyDescent="0.25">
      <c r="A14" s="252" t="s">
        <v>777</v>
      </c>
      <c r="B14" s="38" t="s">
        <v>779</v>
      </c>
      <c r="C14" s="305">
        <v>119.42</v>
      </c>
      <c r="D14" s="233">
        <v>55.44</v>
      </c>
      <c r="E14" s="248">
        <f t="shared" si="0"/>
        <v>174.86</v>
      </c>
    </row>
    <row r="15" spans="1:5" ht="30.75" customHeight="1" x14ac:dyDescent="0.25">
      <c r="A15" s="252" t="s">
        <v>668</v>
      </c>
      <c r="B15" s="38" t="s">
        <v>662</v>
      </c>
      <c r="C15" s="305">
        <v>124.15</v>
      </c>
      <c r="D15" s="233">
        <v>137.16999999999999</v>
      </c>
      <c r="E15" s="248">
        <f t="shared" si="0"/>
        <v>261.32</v>
      </c>
    </row>
    <row r="16" spans="1:5" ht="35.25" customHeight="1" x14ac:dyDescent="0.25">
      <c r="A16" s="252" t="s">
        <v>669</v>
      </c>
      <c r="B16" s="38" t="s">
        <v>663</v>
      </c>
      <c r="C16" s="305">
        <v>49.72</v>
      </c>
      <c r="D16" s="233">
        <v>42.97</v>
      </c>
      <c r="E16" s="248">
        <f t="shared" si="0"/>
        <v>92.69</v>
      </c>
    </row>
    <row r="17" spans="1:5" ht="35.25" customHeight="1" x14ac:dyDescent="0.25">
      <c r="A17" s="252" t="s">
        <v>666</v>
      </c>
      <c r="B17" s="38" t="s">
        <v>664</v>
      </c>
      <c r="C17" s="305">
        <v>353.6</v>
      </c>
      <c r="D17" s="233">
        <v>65.819999999999993</v>
      </c>
      <c r="E17" s="248">
        <f t="shared" si="0"/>
        <v>419.42</v>
      </c>
    </row>
    <row r="18" spans="1:5" ht="35.25" customHeight="1" x14ac:dyDescent="0.25">
      <c r="A18" s="252" t="s">
        <v>814</v>
      </c>
      <c r="B18" s="38" t="s">
        <v>815</v>
      </c>
      <c r="C18" s="305">
        <v>221.75</v>
      </c>
      <c r="D18" s="233">
        <v>55.44</v>
      </c>
      <c r="E18" s="248">
        <f t="shared" si="0"/>
        <v>277.19</v>
      </c>
    </row>
    <row r="19" spans="1:5" ht="35.25" customHeight="1" x14ac:dyDescent="0.25">
      <c r="A19" s="252" t="s">
        <v>670</v>
      </c>
      <c r="B19" s="38" t="s">
        <v>665</v>
      </c>
      <c r="C19" s="305">
        <v>213.95</v>
      </c>
      <c r="D19" s="233">
        <v>90.14</v>
      </c>
      <c r="E19" s="248">
        <f t="shared" si="0"/>
        <v>304.08999999999997</v>
      </c>
    </row>
    <row r="20" spans="1:5" ht="30" x14ac:dyDescent="0.25">
      <c r="A20" s="252" t="s">
        <v>816</v>
      </c>
      <c r="B20" s="38" t="s">
        <v>817</v>
      </c>
      <c r="C20" s="442">
        <v>221.75</v>
      </c>
      <c r="D20" s="235">
        <v>74.89</v>
      </c>
      <c r="E20" s="248">
        <f t="shared" si="0"/>
        <v>296.64</v>
      </c>
    </row>
    <row r="21" spans="1:5" x14ac:dyDescent="0.25">
      <c r="A21" s="75">
        <v>5</v>
      </c>
      <c r="B21" s="43" t="s">
        <v>818</v>
      </c>
      <c r="C21" s="463">
        <v>39.35</v>
      </c>
      <c r="D21" s="235">
        <v>74.89</v>
      </c>
      <c r="E21" s="248">
        <f t="shared" si="0"/>
        <v>114.24000000000001</v>
      </c>
    </row>
    <row r="23" spans="1:5" x14ac:dyDescent="0.25">
      <c r="B23" s="41" t="s">
        <v>36</v>
      </c>
      <c r="D23" s="4" t="s">
        <v>773</v>
      </c>
    </row>
  </sheetData>
  <mergeCells count="4">
    <mergeCell ref="A7:E7"/>
    <mergeCell ref="A8:E8"/>
    <mergeCell ref="C11:E11"/>
    <mergeCell ref="C2:E2"/>
  </mergeCells>
  <pageMargins left="0.25" right="0.25" top="0.75" bottom="0.75" header="0.3" footer="0.3"/>
  <pageSetup paperSize="9" scale="8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126"/>
  <sheetViews>
    <sheetView view="pageBreakPreview" zoomScale="90" zoomScaleNormal="100" zoomScaleSheetLayoutView="90" workbookViewId="0">
      <selection activeCell="C16" sqref="C16"/>
    </sheetView>
  </sheetViews>
  <sheetFormatPr defaultColWidth="9.140625" defaultRowHeight="15" x14ac:dyDescent="0.25"/>
  <cols>
    <col min="1" max="1" width="15.85546875" style="4" customWidth="1"/>
    <col min="2" max="2" width="65.28515625" style="4" customWidth="1"/>
    <col min="3" max="3" width="20.5703125" style="266" customWidth="1"/>
    <col min="4" max="4" width="20.42578125" style="273" customWidth="1"/>
    <col min="5" max="5" width="18.7109375" style="266" customWidth="1"/>
    <col min="6" max="16384" width="9.140625" style="4"/>
  </cols>
  <sheetData>
    <row r="1" spans="1:5" ht="18.75" x14ac:dyDescent="0.3">
      <c r="C1" s="175"/>
      <c r="D1" s="374"/>
      <c r="E1" s="374" t="s">
        <v>0</v>
      </c>
    </row>
    <row r="2" spans="1:5" ht="18.75" x14ac:dyDescent="0.3">
      <c r="C2" s="500" t="s">
        <v>33</v>
      </c>
      <c r="D2" s="500"/>
      <c r="E2" s="500"/>
    </row>
    <row r="3" spans="1:5" ht="18.75" x14ac:dyDescent="0.3">
      <c r="C3" s="175"/>
      <c r="D3" s="374"/>
      <c r="E3" s="374" t="s">
        <v>1</v>
      </c>
    </row>
    <row r="4" spans="1:5" ht="18.75" x14ac:dyDescent="0.3">
      <c r="C4" s="175"/>
      <c r="D4" s="374"/>
      <c r="E4" s="374" t="s">
        <v>569</v>
      </c>
    </row>
    <row r="5" spans="1:5" ht="18.75" x14ac:dyDescent="0.3">
      <c r="C5" s="175"/>
      <c r="D5" s="374"/>
      <c r="E5" s="374" t="s">
        <v>1126</v>
      </c>
    </row>
    <row r="7" spans="1:5" x14ac:dyDescent="0.25">
      <c r="A7" s="490" t="s">
        <v>2</v>
      </c>
      <c r="B7" s="490"/>
      <c r="C7" s="490"/>
      <c r="D7" s="490"/>
      <c r="E7" s="490"/>
    </row>
    <row r="8" spans="1:5" ht="32.25" customHeight="1" x14ac:dyDescent="0.25">
      <c r="A8" s="511" t="s">
        <v>1131</v>
      </c>
      <c r="B8" s="511"/>
      <c r="C8" s="511"/>
      <c r="D8" s="511"/>
      <c r="E8" s="511"/>
    </row>
    <row r="9" spans="1:5" ht="45" x14ac:dyDescent="0.25">
      <c r="A9" s="129" t="s">
        <v>5</v>
      </c>
      <c r="B9" s="129" t="s">
        <v>6</v>
      </c>
      <c r="C9" s="52" t="s">
        <v>408</v>
      </c>
      <c r="D9" s="52" t="s">
        <v>1084</v>
      </c>
      <c r="E9" s="120" t="s">
        <v>407</v>
      </c>
    </row>
    <row r="10" spans="1:5" x14ac:dyDescent="0.25">
      <c r="A10" s="1">
        <v>1</v>
      </c>
      <c r="B10" s="2">
        <v>2</v>
      </c>
      <c r="C10" s="119">
        <v>3</v>
      </c>
      <c r="D10" s="123">
        <v>4</v>
      </c>
      <c r="E10" s="123">
        <v>5</v>
      </c>
    </row>
    <row r="11" spans="1:5" ht="19.5" customHeight="1" x14ac:dyDescent="0.25">
      <c r="A11" s="44"/>
      <c r="B11" s="512" t="s">
        <v>253</v>
      </c>
      <c r="C11" s="513"/>
      <c r="D11" s="513"/>
      <c r="E11" s="514"/>
    </row>
    <row r="12" spans="1:5" x14ac:dyDescent="0.25">
      <c r="A12" s="1"/>
      <c r="B12" s="275" t="s">
        <v>255</v>
      </c>
      <c r="C12" s="233">
        <f>C22+C25+C44+C45+C47+C49</f>
        <v>4.76</v>
      </c>
      <c r="D12" s="233">
        <f>D22+D25+D44+D45+D47+D49</f>
        <v>9.5499999999999989</v>
      </c>
      <c r="E12" s="271">
        <f>E22+E25+E44+E45+E47+E49</f>
        <v>14.31</v>
      </c>
    </row>
    <row r="13" spans="1:5" x14ac:dyDescent="0.25">
      <c r="A13" s="1"/>
      <c r="B13" s="275" t="s">
        <v>254</v>
      </c>
      <c r="C13" s="233">
        <f>C22+C31+C32+C36+C39</f>
        <v>0.83</v>
      </c>
      <c r="D13" s="233">
        <f>D22+D31+D32+D36+D39</f>
        <v>2.96</v>
      </c>
      <c r="E13" s="276">
        <f t="shared" ref="E13" si="0">E22+E31+E32+E36+E39</f>
        <v>3.79</v>
      </c>
    </row>
    <row r="14" spans="1:5" x14ac:dyDescent="0.25">
      <c r="A14" s="1"/>
      <c r="B14" s="275" t="s">
        <v>256</v>
      </c>
      <c r="C14" s="233">
        <f>C22+C28+C111+C112+C113</f>
        <v>6.62</v>
      </c>
      <c r="D14" s="233">
        <f t="shared" ref="D14:E14" si="1">D22+D28+D111+D112+D113</f>
        <v>16.47</v>
      </c>
      <c r="E14" s="271">
        <f t="shared" si="1"/>
        <v>23.09</v>
      </c>
    </row>
    <row r="15" spans="1:5" x14ac:dyDescent="0.25">
      <c r="A15" s="1"/>
      <c r="B15" s="275" t="s">
        <v>257</v>
      </c>
      <c r="C15" s="233">
        <f>C22+C27+C91+C92+C99+C100+C87+C96+C89+C90+C93+C103+C88+C53</f>
        <v>6.87</v>
      </c>
      <c r="D15" s="233">
        <f>D22+D27+D91+D92+D99+D100+D87+D96+D89+D90+D93+D103+D88+D53</f>
        <v>4.6499999999999986</v>
      </c>
      <c r="E15" s="271">
        <f>E22+E27+E91+E92+E99+E100+E87+E96+E89+E90+E93+E103+E88+E53</f>
        <v>11.52</v>
      </c>
    </row>
    <row r="16" spans="1:5" x14ac:dyDescent="0.25">
      <c r="A16" s="1"/>
      <c r="B16" s="275" t="s">
        <v>258</v>
      </c>
      <c r="C16" s="233">
        <f>C22+C27+C91+C92+C99+C100+C87+C96+C89+C90+C93+C103+C88</f>
        <v>2.88</v>
      </c>
      <c r="D16" s="233">
        <f t="shared" ref="D16:E16" si="2">D22+D27+D91+D92+D99+D100+D87+D96+D89+D90+D93+D103+D88</f>
        <v>4.0299999999999985</v>
      </c>
      <c r="E16" s="271">
        <f t="shared" si="2"/>
        <v>6.9099999999999984</v>
      </c>
    </row>
    <row r="17" spans="1:9" ht="15.75" x14ac:dyDescent="0.25">
      <c r="A17" s="53"/>
      <c r="B17" s="515" t="s">
        <v>672</v>
      </c>
      <c r="C17" s="516"/>
      <c r="D17" s="516"/>
      <c r="E17" s="506"/>
    </row>
    <row r="18" spans="1:9" s="155" customFormat="1" x14ac:dyDescent="0.25">
      <c r="A18" s="74" t="s">
        <v>39</v>
      </c>
      <c r="B18" s="136" t="s">
        <v>204</v>
      </c>
      <c r="C18" s="233"/>
      <c r="D18" s="235"/>
      <c r="E18" s="235"/>
    </row>
    <row r="19" spans="1:9" s="155" customFormat="1" x14ac:dyDescent="0.25">
      <c r="A19" s="74" t="s">
        <v>105</v>
      </c>
      <c r="B19" s="98" t="s">
        <v>205</v>
      </c>
      <c r="C19" s="441">
        <v>1.46</v>
      </c>
      <c r="D19" s="305">
        <v>0.05</v>
      </c>
      <c r="E19" s="271">
        <f>C19+D19</f>
        <v>1.51</v>
      </c>
      <c r="G19" s="501"/>
      <c r="H19" s="501"/>
      <c r="I19" s="501"/>
    </row>
    <row r="20" spans="1:9" s="155" customFormat="1" x14ac:dyDescent="0.25">
      <c r="A20" s="74" t="s">
        <v>103</v>
      </c>
      <c r="B20" s="98" t="s">
        <v>206</v>
      </c>
      <c r="C20" s="441">
        <v>0.32</v>
      </c>
      <c r="D20" s="305">
        <v>0.04</v>
      </c>
      <c r="E20" s="271">
        <f>C20+D20</f>
        <v>0.36</v>
      </c>
      <c r="G20" s="501"/>
      <c r="H20" s="501"/>
      <c r="I20" s="501"/>
    </row>
    <row r="21" spans="1:9" s="155" customFormat="1" x14ac:dyDescent="0.25">
      <c r="A21" s="74" t="s">
        <v>101</v>
      </c>
      <c r="B21" s="98" t="s">
        <v>207</v>
      </c>
      <c r="C21" s="441">
        <v>0.33</v>
      </c>
      <c r="D21" s="305">
        <v>0.01</v>
      </c>
      <c r="E21" s="271">
        <f>C21+D21</f>
        <v>0.34</v>
      </c>
    </row>
    <row r="22" spans="1:9" s="155" customFormat="1" ht="38.25" x14ac:dyDescent="0.25">
      <c r="A22" s="170" t="s">
        <v>260</v>
      </c>
      <c r="B22" s="98" t="s">
        <v>673</v>
      </c>
      <c r="C22" s="441">
        <v>0.02</v>
      </c>
      <c r="D22" s="305">
        <v>0.65</v>
      </c>
      <c r="E22" s="271">
        <f>C22+D22</f>
        <v>0.67</v>
      </c>
    </row>
    <row r="23" spans="1:9" x14ac:dyDescent="0.25">
      <c r="A23" s="170" t="s">
        <v>674</v>
      </c>
      <c r="B23" s="136" t="s">
        <v>208</v>
      </c>
      <c r="C23" s="305"/>
      <c r="D23" s="442"/>
      <c r="E23" s="235"/>
    </row>
    <row r="24" spans="1:9" s="155" customFormat="1" ht="25.5" x14ac:dyDescent="0.25">
      <c r="A24" s="74" t="s">
        <v>675</v>
      </c>
      <c r="B24" s="98" t="s">
        <v>740</v>
      </c>
      <c r="C24" s="441">
        <v>1.57</v>
      </c>
      <c r="D24" s="305">
        <v>0.26</v>
      </c>
      <c r="E24" s="271">
        <f>C24+D24</f>
        <v>1.83</v>
      </c>
    </row>
    <row r="25" spans="1:9" s="155" customFormat="1" ht="25.5" x14ac:dyDescent="0.25">
      <c r="A25" s="74" t="s">
        <v>676</v>
      </c>
      <c r="B25" s="98" t="s">
        <v>677</v>
      </c>
      <c r="C25" s="441">
        <v>1.94</v>
      </c>
      <c r="D25" s="305">
        <v>0.62</v>
      </c>
      <c r="E25" s="271">
        <f>C25+D25</f>
        <v>2.56</v>
      </c>
    </row>
    <row r="26" spans="1:9" s="155" customFormat="1" x14ac:dyDescent="0.25">
      <c r="A26" s="74" t="s">
        <v>262</v>
      </c>
      <c r="B26" s="98" t="s">
        <v>430</v>
      </c>
      <c r="C26" s="441"/>
      <c r="D26" s="305"/>
      <c r="E26" s="271"/>
    </row>
    <row r="27" spans="1:9" s="155" customFormat="1" x14ac:dyDescent="0.25">
      <c r="A27" s="169"/>
      <c r="B27" s="98" t="s">
        <v>431</v>
      </c>
      <c r="C27" s="441">
        <v>0.04</v>
      </c>
      <c r="D27" s="305">
        <v>0.52</v>
      </c>
      <c r="E27" s="271">
        <f>C27+D27</f>
        <v>0.56000000000000005</v>
      </c>
    </row>
    <row r="28" spans="1:9" s="155" customFormat="1" x14ac:dyDescent="0.25">
      <c r="A28" s="74"/>
      <c r="B28" s="98" t="s">
        <v>432</v>
      </c>
      <c r="C28" s="441">
        <v>0.34</v>
      </c>
      <c r="D28" s="305">
        <v>0.52</v>
      </c>
      <c r="E28" s="271">
        <f>C28+D28</f>
        <v>0.8600000000000001</v>
      </c>
    </row>
    <row r="29" spans="1:9" ht="18" customHeight="1" x14ac:dyDescent="0.25">
      <c r="A29" s="48" t="s">
        <v>286</v>
      </c>
      <c r="B29" s="502" t="s">
        <v>678</v>
      </c>
      <c r="C29" s="510"/>
      <c r="D29" s="510"/>
      <c r="E29" s="272"/>
    </row>
    <row r="30" spans="1:9" x14ac:dyDescent="0.25">
      <c r="A30" s="74" t="s">
        <v>263</v>
      </c>
      <c r="B30" s="136" t="s">
        <v>679</v>
      </c>
      <c r="C30" s="305"/>
      <c r="D30" s="442"/>
      <c r="E30" s="235"/>
    </row>
    <row r="31" spans="1:9" s="155" customFormat="1" ht="25.5" x14ac:dyDescent="0.25">
      <c r="A31" s="74" t="s">
        <v>264</v>
      </c>
      <c r="B31" s="98" t="s">
        <v>209</v>
      </c>
      <c r="C31" s="441">
        <v>0.09</v>
      </c>
      <c r="D31" s="305">
        <v>0.26</v>
      </c>
      <c r="E31" s="271">
        <f>C31+D31</f>
        <v>0.35</v>
      </c>
    </row>
    <row r="32" spans="1:9" s="155" customFormat="1" x14ac:dyDescent="0.25">
      <c r="A32" s="74" t="s">
        <v>265</v>
      </c>
      <c r="B32" s="98" t="s">
        <v>210</v>
      </c>
      <c r="C32" s="441">
        <v>0.06</v>
      </c>
      <c r="D32" s="305">
        <v>0.39</v>
      </c>
      <c r="E32" s="271">
        <f>C32+D32</f>
        <v>0.45</v>
      </c>
    </row>
    <row r="33" spans="1:6" s="155" customFormat="1" x14ac:dyDescent="0.25">
      <c r="A33" s="169" t="s">
        <v>266</v>
      </c>
      <c r="B33" s="136" t="s">
        <v>211</v>
      </c>
      <c r="C33" s="441"/>
      <c r="D33" s="443"/>
      <c r="E33" s="235"/>
    </row>
    <row r="34" spans="1:6" s="155" customFormat="1" x14ac:dyDescent="0.25">
      <c r="A34" s="74" t="s">
        <v>267</v>
      </c>
      <c r="B34" s="98" t="s">
        <v>212</v>
      </c>
      <c r="C34" s="441">
        <v>0.01</v>
      </c>
      <c r="D34" s="305">
        <v>0.26</v>
      </c>
      <c r="E34" s="271">
        <f t="shared" ref="E34:E42" si="3">C34+D34</f>
        <v>0.27</v>
      </c>
    </row>
    <row r="35" spans="1:6" s="155" customFormat="1" x14ac:dyDescent="0.25">
      <c r="A35" s="74" t="s">
        <v>657</v>
      </c>
      <c r="B35" s="98" t="s">
        <v>680</v>
      </c>
      <c r="C35" s="441"/>
      <c r="D35" s="305"/>
      <c r="E35" s="271"/>
    </row>
    <row r="36" spans="1:6" s="155" customFormat="1" x14ac:dyDescent="0.25">
      <c r="A36" s="74" t="s">
        <v>268</v>
      </c>
      <c r="B36" s="98" t="s">
        <v>213</v>
      </c>
      <c r="C36" s="441">
        <v>0.19</v>
      </c>
      <c r="D36" s="305">
        <v>1.04</v>
      </c>
      <c r="E36" s="271">
        <f t="shared" si="3"/>
        <v>1.23</v>
      </c>
    </row>
    <row r="37" spans="1:6" s="155" customFormat="1" x14ac:dyDescent="0.25">
      <c r="A37" s="74" t="s">
        <v>269</v>
      </c>
      <c r="B37" s="98" t="s">
        <v>214</v>
      </c>
      <c r="C37" s="441">
        <v>0.11</v>
      </c>
      <c r="D37" s="305">
        <v>0.39</v>
      </c>
      <c r="E37" s="271">
        <f t="shared" si="3"/>
        <v>0.5</v>
      </c>
    </row>
    <row r="38" spans="1:6" s="155" customFormat="1" x14ac:dyDescent="0.25">
      <c r="A38" s="74" t="s">
        <v>439</v>
      </c>
      <c r="B38" s="98" t="s">
        <v>681</v>
      </c>
      <c r="C38" s="441"/>
      <c r="D38" s="305"/>
      <c r="E38" s="271"/>
    </row>
    <row r="39" spans="1:6" s="155" customFormat="1" x14ac:dyDescent="0.25">
      <c r="A39" s="74" t="s">
        <v>683</v>
      </c>
      <c r="B39" s="98" t="s">
        <v>682</v>
      </c>
      <c r="C39" s="441">
        <v>0.47</v>
      </c>
      <c r="D39" s="305">
        <v>0.62</v>
      </c>
      <c r="E39" s="271">
        <f t="shared" si="3"/>
        <v>1.0899999999999999</v>
      </c>
      <c r="F39" s="186"/>
    </row>
    <row r="40" spans="1:6" s="155" customFormat="1" x14ac:dyDescent="0.25">
      <c r="A40" s="74" t="s">
        <v>684</v>
      </c>
      <c r="B40" s="98" t="s">
        <v>685</v>
      </c>
      <c r="C40" s="441">
        <v>0.48</v>
      </c>
      <c r="D40" s="305">
        <v>0.93</v>
      </c>
      <c r="E40" s="271">
        <f t="shared" si="3"/>
        <v>1.4100000000000001</v>
      </c>
    </row>
    <row r="41" spans="1:6" s="155" customFormat="1" x14ac:dyDescent="0.25">
      <c r="A41" s="74" t="s">
        <v>272</v>
      </c>
      <c r="B41" s="98" t="s">
        <v>215</v>
      </c>
      <c r="C41" s="441">
        <v>0.53</v>
      </c>
      <c r="D41" s="305">
        <v>2.2799999999999998</v>
      </c>
      <c r="E41" s="271">
        <f t="shared" si="3"/>
        <v>2.8099999999999996</v>
      </c>
    </row>
    <row r="42" spans="1:6" s="155" customFormat="1" x14ac:dyDescent="0.25">
      <c r="A42" s="74" t="s">
        <v>686</v>
      </c>
      <c r="B42" s="98" t="s">
        <v>216</v>
      </c>
      <c r="C42" s="441">
        <v>0.05</v>
      </c>
      <c r="D42" s="305">
        <v>1.56</v>
      </c>
      <c r="E42" s="271">
        <f t="shared" si="3"/>
        <v>1.61</v>
      </c>
    </row>
    <row r="43" spans="1:6" ht="15.75" x14ac:dyDescent="0.25">
      <c r="A43" s="48" t="s">
        <v>193</v>
      </c>
      <c r="B43" s="502" t="s">
        <v>217</v>
      </c>
      <c r="C43" s="503"/>
      <c r="D43" s="503"/>
      <c r="E43" s="272"/>
    </row>
    <row r="44" spans="1:6" s="155" customFormat="1" ht="41.25" customHeight="1" x14ac:dyDescent="0.25">
      <c r="A44" s="74"/>
      <c r="B44" s="270" t="s">
        <v>687</v>
      </c>
      <c r="C44" s="441">
        <v>0.31</v>
      </c>
      <c r="D44" s="305">
        <v>3.77</v>
      </c>
      <c r="E44" s="271">
        <f>C44+D44</f>
        <v>4.08</v>
      </c>
    </row>
    <row r="45" spans="1:6" s="155" customFormat="1" x14ac:dyDescent="0.25">
      <c r="A45" s="169" t="s">
        <v>688</v>
      </c>
      <c r="B45" s="98" t="s">
        <v>689</v>
      </c>
      <c r="C45" s="441">
        <v>0.02</v>
      </c>
      <c r="D45" s="305">
        <v>0.26</v>
      </c>
      <c r="E45" s="271">
        <f>C45+D45</f>
        <v>0.28000000000000003</v>
      </c>
    </row>
    <row r="46" spans="1:6" s="155" customFormat="1" ht="25.5" x14ac:dyDescent="0.25">
      <c r="A46" s="170" t="s">
        <v>690</v>
      </c>
      <c r="B46" s="98" t="s">
        <v>741</v>
      </c>
      <c r="C46" s="441"/>
      <c r="D46" s="305"/>
      <c r="E46" s="271"/>
    </row>
    <row r="47" spans="1:6" s="155" customFormat="1" x14ac:dyDescent="0.25">
      <c r="A47" s="170" t="s">
        <v>691</v>
      </c>
      <c r="B47" s="98" t="s">
        <v>692</v>
      </c>
      <c r="C47" s="441">
        <v>0.08</v>
      </c>
      <c r="D47" s="305">
        <v>1.97</v>
      </c>
      <c r="E47" s="271">
        <f>C47+D47</f>
        <v>2.0499999999999998</v>
      </c>
    </row>
    <row r="48" spans="1:6" s="155" customFormat="1" x14ac:dyDescent="0.25">
      <c r="A48" s="170" t="s">
        <v>693</v>
      </c>
      <c r="B48" s="98" t="s">
        <v>694</v>
      </c>
      <c r="C48" s="441"/>
      <c r="D48" s="305"/>
      <c r="E48" s="271"/>
    </row>
    <row r="49" spans="1:5" s="155" customFormat="1" x14ac:dyDescent="0.25">
      <c r="A49" s="74" t="s">
        <v>696</v>
      </c>
      <c r="B49" s="98" t="s">
        <v>695</v>
      </c>
      <c r="C49" s="441">
        <v>2.39</v>
      </c>
      <c r="D49" s="305">
        <v>2.2799999999999998</v>
      </c>
      <c r="E49" s="271">
        <f>C49+D49</f>
        <v>4.67</v>
      </c>
    </row>
    <row r="50" spans="1:5" ht="16.5" customHeight="1" x14ac:dyDescent="0.25">
      <c r="A50" s="48" t="s">
        <v>276</v>
      </c>
      <c r="B50" s="502" t="s">
        <v>218</v>
      </c>
      <c r="C50" s="503"/>
      <c r="D50" s="503"/>
      <c r="E50" s="272"/>
    </row>
    <row r="51" spans="1:5" s="155" customFormat="1" x14ac:dyDescent="0.25">
      <c r="A51" s="74" t="s">
        <v>697</v>
      </c>
      <c r="B51" s="98" t="s">
        <v>219</v>
      </c>
      <c r="C51" s="441">
        <v>0.41</v>
      </c>
      <c r="D51" s="305">
        <v>0.93</v>
      </c>
      <c r="E51" s="271">
        <f t="shared" ref="E51:E55" si="4">C51+D51</f>
        <v>1.34</v>
      </c>
    </row>
    <row r="52" spans="1:5" s="155" customFormat="1" x14ac:dyDescent="0.25">
      <c r="A52" s="74" t="s">
        <v>698</v>
      </c>
      <c r="B52" s="98" t="s">
        <v>699</v>
      </c>
      <c r="C52" s="441"/>
      <c r="D52" s="305"/>
      <c r="E52" s="271"/>
    </row>
    <row r="53" spans="1:5" s="155" customFormat="1" ht="31.5" customHeight="1" x14ac:dyDescent="0.25">
      <c r="A53" s="74" t="s">
        <v>701</v>
      </c>
      <c r="B53" s="98" t="s">
        <v>935</v>
      </c>
      <c r="C53" s="441">
        <v>3.99</v>
      </c>
      <c r="D53" s="305">
        <v>0.62</v>
      </c>
      <c r="E53" s="271">
        <f t="shared" si="4"/>
        <v>4.6100000000000003</v>
      </c>
    </row>
    <row r="54" spans="1:5" s="155" customFormat="1" x14ac:dyDescent="0.25">
      <c r="A54" s="74" t="s">
        <v>701</v>
      </c>
      <c r="B54" s="98" t="s">
        <v>700</v>
      </c>
      <c r="C54" s="441">
        <v>1.08</v>
      </c>
      <c r="D54" s="305">
        <v>0.62</v>
      </c>
      <c r="E54" s="271">
        <f t="shared" si="4"/>
        <v>1.7000000000000002</v>
      </c>
    </row>
    <row r="55" spans="1:5" s="155" customFormat="1" ht="25.5" x14ac:dyDescent="0.25">
      <c r="A55" s="74" t="s">
        <v>702</v>
      </c>
      <c r="B55" s="98" t="s">
        <v>703</v>
      </c>
      <c r="C55" s="441">
        <v>82.05</v>
      </c>
      <c r="D55" s="305">
        <v>0.93</v>
      </c>
      <c r="E55" s="271">
        <f t="shared" si="4"/>
        <v>82.98</v>
      </c>
    </row>
    <row r="56" spans="1:5" s="155" customFormat="1" x14ac:dyDescent="0.25">
      <c r="A56" s="74" t="s">
        <v>704</v>
      </c>
      <c r="B56" s="98" t="s">
        <v>705</v>
      </c>
      <c r="C56" s="441"/>
      <c r="D56" s="305"/>
      <c r="E56" s="271"/>
    </row>
    <row r="57" spans="1:5" s="155" customFormat="1" x14ac:dyDescent="0.25">
      <c r="A57" s="74" t="s">
        <v>706</v>
      </c>
      <c r="B57" s="98" t="s">
        <v>707</v>
      </c>
      <c r="C57" s="441"/>
      <c r="D57" s="305"/>
      <c r="E57" s="271"/>
    </row>
    <row r="58" spans="1:5" s="155" customFormat="1" x14ac:dyDescent="0.25">
      <c r="A58" s="74" t="s">
        <v>708</v>
      </c>
      <c r="B58" s="98" t="s">
        <v>709</v>
      </c>
      <c r="C58" s="441"/>
      <c r="D58" s="305"/>
      <c r="E58" s="271"/>
    </row>
    <row r="59" spans="1:5" s="155" customFormat="1" x14ac:dyDescent="0.25">
      <c r="A59" s="74"/>
      <c r="B59" s="166" t="s">
        <v>220</v>
      </c>
      <c r="C59" s="441">
        <v>2.19</v>
      </c>
      <c r="D59" s="305">
        <v>1.45</v>
      </c>
      <c r="E59" s="271">
        <f t="shared" ref="E59:E61" si="5">C59+D59</f>
        <v>3.6399999999999997</v>
      </c>
    </row>
    <row r="60" spans="1:5" s="155" customFormat="1" x14ac:dyDescent="0.25">
      <c r="A60" s="74"/>
      <c r="B60" s="166" t="s">
        <v>221</v>
      </c>
      <c r="C60" s="441">
        <v>2.2599999999999998</v>
      </c>
      <c r="D60" s="305">
        <v>1.45</v>
      </c>
      <c r="E60" s="271">
        <f t="shared" si="5"/>
        <v>3.71</v>
      </c>
    </row>
    <row r="61" spans="1:5" s="155" customFormat="1" x14ac:dyDescent="0.25">
      <c r="A61" s="74"/>
      <c r="B61" s="166" t="s">
        <v>222</v>
      </c>
      <c r="C61" s="441">
        <v>4.6100000000000003</v>
      </c>
      <c r="D61" s="305">
        <v>1.45</v>
      </c>
      <c r="E61" s="271">
        <f t="shared" si="5"/>
        <v>6.0600000000000005</v>
      </c>
    </row>
    <row r="62" spans="1:5" s="155" customFormat="1" x14ac:dyDescent="0.25">
      <c r="A62" s="74" t="s">
        <v>710</v>
      </c>
      <c r="B62" s="98" t="s">
        <v>711</v>
      </c>
      <c r="C62" s="441"/>
      <c r="D62" s="305"/>
      <c r="E62" s="271"/>
    </row>
    <row r="63" spans="1:5" s="155" customFormat="1" x14ac:dyDescent="0.25">
      <c r="A63" s="74" t="s">
        <v>714</v>
      </c>
      <c r="B63" s="98" t="s">
        <v>712</v>
      </c>
      <c r="C63" s="441"/>
      <c r="D63" s="305"/>
      <c r="E63" s="271"/>
    </row>
    <row r="64" spans="1:5" s="155" customFormat="1" x14ac:dyDescent="0.25">
      <c r="A64" s="74" t="s">
        <v>715</v>
      </c>
      <c r="B64" s="98" t="s">
        <v>713</v>
      </c>
      <c r="C64" s="441">
        <v>17.100000000000001</v>
      </c>
      <c r="D64" s="305">
        <v>4.05</v>
      </c>
      <c r="E64" s="271">
        <f t="shared" ref="E64" si="6">C64+D64</f>
        <v>21.150000000000002</v>
      </c>
    </row>
    <row r="65" spans="1:5" s="155" customFormat="1" x14ac:dyDescent="0.25">
      <c r="A65" s="74" t="s">
        <v>716</v>
      </c>
      <c r="B65" s="98" t="s">
        <v>717</v>
      </c>
      <c r="C65" s="441"/>
      <c r="D65" s="305"/>
      <c r="E65" s="271"/>
    </row>
    <row r="66" spans="1:5" s="155" customFormat="1" x14ac:dyDescent="0.25">
      <c r="A66" s="74" t="s">
        <v>718</v>
      </c>
      <c r="B66" s="98" t="s">
        <v>719</v>
      </c>
      <c r="C66" s="441"/>
      <c r="D66" s="305"/>
      <c r="E66" s="271"/>
    </row>
    <row r="67" spans="1:5" s="155" customFormat="1" x14ac:dyDescent="0.25">
      <c r="A67" s="74"/>
      <c r="B67" s="166" t="s">
        <v>223</v>
      </c>
      <c r="C67" s="441">
        <v>2.06</v>
      </c>
      <c r="D67" s="305">
        <v>2.6</v>
      </c>
      <c r="E67" s="271">
        <f t="shared" ref="E67:E83" si="7">C67+D67</f>
        <v>4.66</v>
      </c>
    </row>
    <row r="68" spans="1:5" s="155" customFormat="1" x14ac:dyDescent="0.25">
      <c r="A68" s="74"/>
      <c r="B68" s="166" t="s">
        <v>224</v>
      </c>
      <c r="C68" s="441">
        <v>2.21</v>
      </c>
      <c r="D68" s="305">
        <v>2.6</v>
      </c>
      <c r="E68" s="271">
        <f t="shared" si="7"/>
        <v>4.8100000000000005</v>
      </c>
    </row>
    <row r="69" spans="1:5" s="155" customFormat="1" x14ac:dyDescent="0.25">
      <c r="A69" s="74"/>
      <c r="B69" s="166" t="s">
        <v>225</v>
      </c>
      <c r="C69" s="441">
        <v>3.09</v>
      </c>
      <c r="D69" s="305">
        <v>2.6</v>
      </c>
      <c r="E69" s="271">
        <f t="shared" si="7"/>
        <v>5.6899999999999995</v>
      </c>
    </row>
    <row r="70" spans="1:5" s="155" customFormat="1" x14ac:dyDescent="0.25">
      <c r="A70" s="74"/>
      <c r="B70" s="166" t="s">
        <v>226</v>
      </c>
      <c r="C70" s="441">
        <v>5.71</v>
      </c>
      <c r="D70" s="305">
        <v>2.6</v>
      </c>
      <c r="E70" s="271">
        <f t="shared" si="7"/>
        <v>8.31</v>
      </c>
    </row>
    <row r="71" spans="1:5" s="155" customFormat="1" x14ac:dyDescent="0.25">
      <c r="A71" s="74" t="s">
        <v>720</v>
      </c>
      <c r="B71" s="98" t="s">
        <v>721</v>
      </c>
      <c r="C71" s="441"/>
      <c r="D71" s="305"/>
      <c r="E71" s="271"/>
    </row>
    <row r="72" spans="1:5" s="155" customFormat="1" x14ac:dyDescent="0.25">
      <c r="A72" s="74"/>
      <c r="B72" s="166" t="s">
        <v>403</v>
      </c>
      <c r="C72" s="441">
        <v>15.14</v>
      </c>
      <c r="D72" s="305">
        <v>3.01</v>
      </c>
      <c r="E72" s="271">
        <f t="shared" si="7"/>
        <v>18.149999999999999</v>
      </c>
    </row>
    <row r="73" spans="1:5" s="155" customFormat="1" x14ac:dyDescent="0.25">
      <c r="A73" s="74"/>
      <c r="B73" s="166" t="s">
        <v>326</v>
      </c>
      <c r="C73" s="441">
        <v>13.45</v>
      </c>
      <c r="D73" s="305">
        <v>3.01</v>
      </c>
      <c r="E73" s="271">
        <f t="shared" si="7"/>
        <v>16.46</v>
      </c>
    </row>
    <row r="74" spans="1:5" s="155" customFormat="1" x14ac:dyDescent="0.25">
      <c r="A74" s="74"/>
      <c r="B74" s="166" t="s">
        <v>327</v>
      </c>
      <c r="C74" s="305">
        <v>8.73</v>
      </c>
      <c r="D74" s="305">
        <v>3.01</v>
      </c>
      <c r="E74" s="271">
        <f t="shared" si="7"/>
        <v>11.74</v>
      </c>
    </row>
    <row r="75" spans="1:5" s="155" customFormat="1" x14ac:dyDescent="0.25">
      <c r="A75" s="74"/>
      <c r="B75" s="101" t="s">
        <v>328</v>
      </c>
      <c r="C75" s="305">
        <v>9.77</v>
      </c>
      <c r="D75" s="305">
        <v>3.01</v>
      </c>
      <c r="E75" s="271">
        <f t="shared" si="7"/>
        <v>12.78</v>
      </c>
    </row>
    <row r="76" spans="1:5" s="155" customFormat="1" x14ac:dyDescent="0.25">
      <c r="A76" s="74"/>
      <c r="B76" s="101" t="s">
        <v>329</v>
      </c>
      <c r="C76" s="441">
        <v>19.899999999999999</v>
      </c>
      <c r="D76" s="305">
        <v>3.01</v>
      </c>
      <c r="E76" s="271">
        <f t="shared" si="7"/>
        <v>22.909999999999997</v>
      </c>
    </row>
    <row r="77" spans="1:5" s="155" customFormat="1" x14ac:dyDescent="0.25">
      <c r="A77" s="74"/>
      <c r="B77" s="101" t="s">
        <v>330</v>
      </c>
      <c r="C77" s="441">
        <v>15.03</v>
      </c>
      <c r="D77" s="305">
        <v>3.01</v>
      </c>
      <c r="E77" s="271">
        <f t="shared" si="7"/>
        <v>18.04</v>
      </c>
    </row>
    <row r="78" spans="1:5" s="155" customFormat="1" x14ac:dyDescent="0.25">
      <c r="A78" s="74"/>
      <c r="B78" s="101" t="s">
        <v>331</v>
      </c>
      <c r="C78" s="441">
        <v>14.48</v>
      </c>
      <c r="D78" s="305">
        <v>3.01</v>
      </c>
      <c r="E78" s="271">
        <f t="shared" si="7"/>
        <v>17.490000000000002</v>
      </c>
    </row>
    <row r="79" spans="1:5" s="155" customFormat="1" x14ac:dyDescent="0.25">
      <c r="A79" s="74"/>
      <c r="B79" s="101" t="s">
        <v>332</v>
      </c>
      <c r="C79" s="441">
        <v>14.48</v>
      </c>
      <c r="D79" s="305">
        <v>3.01</v>
      </c>
      <c r="E79" s="271">
        <f t="shared" si="7"/>
        <v>17.490000000000002</v>
      </c>
    </row>
    <row r="80" spans="1:5" s="155" customFormat="1" x14ac:dyDescent="0.25">
      <c r="A80" s="74"/>
      <c r="B80" s="101" t="s">
        <v>333</v>
      </c>
      <c r="C80" s="441">
        <v>17.84</v>
      </c>
      <c r="D80" s="305">
        <v>3.01</v>
      </c>
      <c r="E80" s="271">
        <f t="shared" si="7"/>
        <v>20.85</v>
      </c>
    </row>
    <row r="81" spans="1:5" s="155" customFormat="1" x14ac:dyDescent="0.25">
      <c r="A81" s="74"/>
      <c r="B81" s="101" t="s">
        <v>334</v>
      </c>
      <c r="C81" s="441">
        <v>13.59</v>
      </c>
      <c r="D81" s="305">
        <v>3.01</v>
      </c>
      <c r="E81" s="271">
        <f t="shared" si="7"/>
        <v>16.600000000000001</v>
      </c>
    </row>
    <row r="82" spans="1:5" s="155" customFormat="1" x14ac:dyDescent="0.25">
      <c r="A82" s="74"/>
      <c r="B82" s="101" t="s">
        <v>335</v>
      </c>
      <c r="C82" s="441">
        <v>12.55</v>
      </c>
      <c r="D82" s="305">
        <v>3.01</v>
      </c>
      <c r="E82" s="271">
        <f t="shared" si="7"/>
        <v>15.56</v>
      </c>
    </row>
    <row r="83" spans="1:5" s="155" customFormat="1" x14ac:dyDescent="0.25">
      <c r="A83" s="74"/>
      <c r="B83" s="101" t="s">
        <v>799</v>
      </c>
      <c r="C83" s="441">
        <v>25.28</v>
      </c>
      <c r="D83" s="305">
        <v>3.01</v>
      </c>
      <c r="E83" s="271">
        <f t="shared" si="7"/>
        <v>28.29</v>
      </c>
    </row>
    <row r="84" spans="1:5" s="155" customFormat="1" ht="25.5" x14ac:dyDescent="0.25">
      <c r="A84" s="74" t="s">
        <v>722</v>
      </c>
      <c r="B84" s="101" t="s">
        <v>723</v>
      </c>
      <c r="C84" s="441"/>
      <c r="D84" s="305"/>
      <c r="E84" s="271"/>
    </row>
    <row r="85" spans="1:5" s="155" customFormat="1" ht="25.5" x14ac:dyDescent="0.25">
      <c r="A85" s="74" t="s">
        <v>724</v>
      </c>
      <c r="B85" s="268" t="s">
        <v>725</v>
      </c>
      <c r="C85" s="441"/>
      <c r="D85" s="305"/>
      <c r="E85" s="271"/>
    </row>
    <row r="86" spans="1:5" s="155" customFormat="1" x14ac:dyDescent="0.25">
      <c r="A86" s="74" t="s">
        <v>726</v>
      </c>
      <c r="B86" s="268" t="s">
        <v>727</v>
      </c>
      <c r="C86" s="441"/>
      <c r="D86" s="305"/>
      <c r="E86" s="271"/>
    </row>
    <row r="87" spans="1:5" s="155" customFormat="1" x14ac:dyDescent="0.25">
      <c r="A87" s="74"/>
      <c r="B87" s="166" t="s">
        <v>228</v>
      </c>
      <c r="C87" s="305">
        <v>0.24</v>
      </c>
      <c r="D87" s="305">
        <v>0.26</v>
      </c>
      <c r="E87" s="271">
        <f t="shared" ref="E87:E108" si="8">C87+D87</f>
        <v>0.5</v>
      </c>
    </row>
    <row r="88" spans="1:5" s="155" customFormat="1" x14ac:dyDescent="0.25">
      <c r="A88" s="74"/>
      <c r="B88" s="166" t="s">
        <v>229</v>
      </c>
      <c r="C88" s="305">
        <v>0.3</v>
      </c>
      <c r="D88" s="305">
        <v>0.26</v>
      </c>
      <c r="E88" s="271">
        <f t="shared" si="8"/>
        <v>0.56000000000000005</v>
      </c>
    </row>
    <row r="89" spans="1:5" s="155" customFormat="1" x14ac:dyDescent="0.25">
      <c r="A89" s="74"/>
      <c r="B89" s="166" t="s">
        <v>230</v>
      </c>
      <c r="C89" s="305">
        <v>0.26</v>
      </c>
      <c r="D89" s="305">
        <v>0.26</v>
      </c>
      <c r="E89" s="271">
        <f t="shared" si="8"/>
        <v>0.52</v>
      </c>
    </row>
    <row r="90" spans="1:5" s="155" customFormat="1" x14ac:dyDescent="0.25">
      <c r="A90" s="74"/>
      <c r="B90" s="166" t="s">
        <v>231</v>
      </c>
      <c r="C90" s="305">
        <v>0.26</v>
      </c>
      <c r="D90" s="305">
        <v>0.26</v>
      </c>
      <c r="E90" s="271">
        <f t="shared" si="8"/>
        <v>0.52</v>
      </c>
    </row>
    <row r="91" spans="1:5" s="155" customFormat="1" x14ac:dyDescent="0.25">
      <c r="A91" s="74"/>
      <c r="B91" s="166" t="s">
        <v>232</v>
      </c>
      <c r="C91" s="305">
        <v>0.26</v>
      </c>
      <c r="D91" s="305">
        <v>0.26</v>
      </c>
      <c r="E91" s="271">
        <f t="shared" si="8"/>
        <v>0.52</v>
      </c>
    </row>
    <row r="92" spans="1:5" s="155" customFormat="1" x14ac:dyDescent="0.25">
      <c r="A92" s="74"/>
      <c r="B92" s="166" t="s">
        <v>233</v>
      </c>
      <c r="C92" s="305">
        <v>0.25</v>
      </c>
      <c r="D92" s="305">
        <v>0.26</v>
      </c>
      <c r="E92" s="271">
        <f t="shared" si="8"/>
        <v>0.51</v>
      </c>
    </row>
    <row r="93" spans="1:5" s="155" customFormat="1" x14ac:dyDescent="0.25">
      <c r="A93" s="74"/>
      <c r="B93" s="166" t="s">
        <v>234</v>
      </c>
      <c r="C93" s="305">
        <v>0.25</v>
      </c>
      <c r="D93" s="305">
        <v>0.26</v>
      </c>
      <c r="E93" s="271">
        <f t="shared" si="8"/>
        <v>0.51</v>
      </c>
    </row>
    <row r="94" spans="1:5" s="155" customFormat="1" x14ac:dyDescent="0.25">
      <c r="A94" s="74"/>
      <c r="B94" s="166" t="s">
        <v>235</v>
      </c>
      <c r="C94" s="305">
        <v>0.28999999999999998</v>
      </c>
      <c r="D94" s="305">
        <v>0.26</v>
      </c>
      <c r="E94" s="271">
        <f t="shared" si="8"/>
        <v>0.55000000000000004</v>
      </c>
    </row>
    <row r="95" spans="1:5" s="155" customFormat="1" x14ac:dyDescent="0.25">
      <c r="A95" s="74"/>
      <c r="B95" s="166" t="s">
        <v>236</v>
      </c>
      <c r="C95" s="305">
        <v>0.25</v>
      </c>
      <c r="D95" s="305">
        <v>0.26</v>
      </c>
      <c r="E95" s="271">
        <f t="shared" si="8"/>
        <v>0.51</v>
      </c>
    </row>
    <row r="96" spans="1:5" s="155" customFormat="1" x14ac:dyDescent="0.25">
      <c r="A96" s="74"/>
      <c r="B96" s="166" t="s">
        <v>238</v>
      </c>
      <c r="C96" s="305">
        <v>0.24</v>
      </c>
      <c r="D96" s="305">
        <v>0.26</v>
      </c>
      <c r="E96" s="271">
        <f t="shared" si="8"/>
        <v>0.5</v>
      </c>
    </row>
    <row r="97" spans="1:5" s="155" customFormat="1" x14ac:dyDescent="0.25">
      <c r="A97" s="74"/>
      <c r="B97" s="166" t="s">
        <v>239</v>
      </c>
      <c r="C97" s="305">
        <v>0.24</v>
      </c>
      <c r="D97" s="305">
        <v>0.26</v>
      </c>
      <c r="E97" s="271">
        <f t="shared" si="8"/>
        <v>0.5</v>
      </c>
    </row>
    <row r="98" spans="1:5" s="155" customFormat="1" x14ac:dyDescent="0.25">
      <c r="A98" s="74"/>
      <c r="B98" s="166" t="s">
        <v>241</v>
      </c>
      <c r="C98" s="305">
        <v>0.27</v>
      </c>
      <c r="D98" s="305">
        <v>0.26</v>
      </c>
      <c r="E98" s="271">
        <f t="shared" si="8"/>
        <v>0.53</v>
      </c>
    </row>
    <row r="99" spans="1:5" s="155" customFormat="1" x14ac:dyDescent="0.25">
      <c r="A99" s="74"/>
      <c r="B99" s="166" t="s">
        <v>242</v>
      </c>
      <c r="C99" s="305">
        <v>0.26</v>
      </c>
      <c r="D99" s="305">
        <v>0.26</v>
      </c>
      <c r="E99" s="271">
        <f t="shared" si="8"/>
        <v>0.52</v>
      </c>
    </row>
    <row r="100" spans="1:5" s="155" customFormat="1" x14ac:dyDescent="0.25">
      <c r="A100" s="74"/>
      <c r="B100" s="166" t="s">
        <v>243</v>
      </c>
      <c r="C100" s="305">
        <v>0.24</v>
      </c>
      <c r="D100" s="305">
        <v>0.26</v>
      </c>
      <c r="E100" s="271">
        <f t="shared" si="8"/>
        <v>0.5</v>
      </c>
    </row>
    <row r="101" spans="1:5" s="155" customFormat="1" x14ac:dyDescent="0.25">
      <c r="A101" s="74"/>
      <c r="B101" s="166" t="s">
        <v>245</v>
      </c>
      <c r="C101" s="305">
        <v>0.28000000000000003</v>
      </c>
      <c r="D101" s="305">
        <v>0.26</v>
      </c>
      <c r="E101" s="271">
        <f t="shared" si="8"/>
        <v>0.54</v>
      </c>
    </row>
    <row r="102" spans="1:5" s="155" customFormat="1" x14ac:dyDescent="0.25">
      <c r="A102" s="74"/>
      <c r="B102" s="166" t="s">
        <v>246</v>
      </c>
      <c r="C102" s="305">
        <v>0.3</v>
      </c>
      <c r="D102" s="305">
        <v>0.26</v>
      </c>
      <c r="E102" s="271">
        <f t="shared" si="8"/>
        <v>0.56000000000000005</v>
      </c>
    </row>
    <row r="103" spans="1:5" s="155" customFormat="1" x14ac:dyDescent="0.25">
      <c r="A103" s="74"/>
      <c r="B103" s="166" t="s">
        <v>247</v>
      </c>
      <c r="C103" s="305">
        <v>0.26</v>
      </c>
      <c r="D103" s="305">
        <v>0.26</v>
      </c>
      <c r="E103" s="271">
        <f t="shared" si="8"/>
        <v>0.52</v>
      </c>
    </row>
    <row r="104" spans="1:5" s="155" customFormat="1" x14ac:dyDescent="0.25">
      <c r="A104" s="74"/>
      <c r="B104" s="166" t="s">
        <v>742</v>
      </c>
      <c r="C104" s="305">
        <v>0.25</v>
      </c>
      <c r="D104" s="305">
        <v>0.26</v>
      </c>
      <c r="E104" s="271">
        <f t="shared" si="8"/>
        <v>0.51</v>
      </c>
    </row>
    <row r="105" spans="1:5" s="155" customFormat="1" x14ac:dyDescent="0.25">
      <c r="A105" s="74"/>
      <c r="B105" s="166" t="s">
        <v>1026</v>
      </c>
      <c r="C105" s="305">
        <v>0.52</v>
      </c>
      <c r="D105" s="305">
        <v>0.26</v>
      </c>
      <c r="E105" s="271">
        <f t="shared" si="8"/>
        <v>0.78</v>
      </c>
    </row>
    <row r="106" spans="1:5" s="155" customFormat="1" x14ac:dyDescent="0.25">
      <c r="A106" s="74"/>
      <c r="B106" s="166" t="s">
        <v>1048</v>
      </c>
      <c r="C106" s="305">
        <v>0.28000000000000003</v>
      </c>
      <c r="D106" s="305">
        <v>0.26</v>
      </c>
      <c r="E106" s="271">
        <f t="shared" si="8"/>
        <v>0.54</v>
      </c>
    </row>
    <row r="107" spans="1:5" s="155" customFormat="1" x14ac:dyDescent="0.25">
      <c r="A107" s="74"/>
      <c r="B107" s="166" t="s">
        <v>1065</v>
      </c>
      <c r="C107" s="305">
        <v>0.56999999999999995</v>
      </c>
      <c r="D107" s="305">
        <v>0.26</v>
      </c>
      <c r="E107" s="271">
        <f t="shared" si="8"/>
        <v>0.83</v>
      </c>
    </row>
    <row r="108" spans="1:5" s="155" customFormat="1" ht="25.5" x14ac:dyDescent="0.25">
      <c r="A108" s="74" t="s">
        <v>728</v>
      </c>
      <c r="B108" s="166" t="s">
        <v>729</v>
      </c>
      <c r="C108" s="305">
        <v>0.37</v>
      </c>
      <c r="D108" s="305">
        <v>0.83</v>
      </c>
      <c r="E108" s="271">
        <f t="shared" si="8"/>
        <v>1.2</v>
      </c>
    </row>
    <row r="109" spans="1:5" x14ac:dyDescent="0.25">
      <c r="A109" s="48" t="s">
        <v>279</v>
      </c>
      <c r="B109" s="504" t="s">
        <v>250</v>
      </c>
      <c r="C109" s="505"/>
      <c r="D109" s="505"/>
      <c r="E109" s="506"/>
    </row>
    <row r="110" spans="1:5" s="155" customFormat="1" ht="28.5" customHeight="1" x14ac:dyDescent="0.25">
      <c r="A110" s="74"/>
      <c r="B110" s="168" t="s">
        <v>574</v>
      </c>
      <c r="C110" s="248"/>
      <c r="D110" s="233"/>
      <c r="E110" s="271"/>
    </row>
    <row r="111" spans="1:5" s="155" customFormat="1" ht="26.25" customHeight="1" x14ac:dyDescent="0.25">
      <c r="A111" s="74"/>
      <c r="B111" s="269" t="s">
        <v>732</v>
      </c>
      <c r="C111" s="441">
        <v>1.99</v>
      </c>
      <c r="D111" s="305">
        <v>5.0999999999999996</v>
      </c>
      <c r="E111" s="276">
        <f>C111+D111</f>
        <v>7.09</v>
      </c>
    </row>
    <row r="112" spans="1:5" s="155" customFormat="1" x14ac:dyDescent="0.25">
      <c r="A112" s="74"/>
      <c r="B112" s="166" t="s">
        <v>731</v>
      </c>
      <c r="C112" s="441">
        <v>1.68</v>
      </c>
      <c r="D112" s="305">
        <v>5.0999999999999996</v>
      </c>
      <c r="E112" s="276">
        <f>C112+D112</f>
        <v>6.7799999999999994</v>
      </c>
    </row>
    <row r="113" spans="1:5" s="155" customFormat="1" ht="23.25" customHeight="1" x14ac:dyDescent="0.25">
      <c r="A113" s="74"/>
      <c r="B113" s="166" t="s">
        <v>730</v>
      </c>
      <c r="C113" s="441">
        <v>2.59</v>
      </c>
      <c r="D113" s="305">
        <v>5.0999999999999996</v>
      </c>
      <c r="E113" s="276">
        <f>C113+D113</f>
        <v>7.6899999999999995</v>
      </c>
    </row>
    <row r="114" spans="1:5" x14ac:dyDescent="0.25">
      <c r="A114" s="148" t="s">
        <v>280</v>
      </c>
      <c r="B114" s="507" t="s">
        <v>251</v>
      </c>
      <c r="C114" s="508"/>
      <c r="D114" s="508"/>
      <c r="E114" s="509"/>
    </row>
    <row r="115" spans="1:5" ht="25.5" x14ac:dyDescent="0.25">
      <c r="A115" s="45" t="s">
        <v>283</v>
      </c>
      <c r="B115" s="101" t="s">
        <v>733</v>
      </c>
      <c r="C115" s="441">
        <v>0.38</v>
      </c>
      <c r="D115" s="441">
        <v>2.4900000000000002</v>
      </c>
      <c r="E115" s="444">
        <f>C115+D115</f>
        <v>2.87</v>
      </c>
    </row>
    <row r="116" spans="1:5" ht="25.5" x14ac:dyDescent="0.25">
      <c r="A116" s="147" t="s">
        <v>284</v>
      </c>
      <c r="B116" s="103" t="s">
        <v>734</v>
      </c>
      <c r="C116" s="441"/>
      <c r="D116" s="445"/>
      <c r="E116" s="445"/>
    </row>
    <row r="117" spans="1:5" x14ac:dyDescent="0.25">
      <c r="A117" s="45" t="s">
        <v>735</v>
      </c>
      <c r="B117" s="101" t="s">
        <v>252</v>
      </c>
      <c r="C117" s="441">
        <v>0.48</v>
      </c>
      <c r="D117" s="441">
        <v>2.39</v>
      </c>
      <c r="E117" s="444">
        <f>C117+D117</f>
        <v>2.87</v>
      </c>
    </row>
    <row r="118" spans="1:5" ht="25.5" customHeight="1" x14ac:dyDescent="0.25">
      <c r="A118" s="49" t="s">
        <v>736</v>
      </c>
      <c r="B118" s="267" t="s">
        <v>737</v>
      </c>
      <c r="C118" s="441">
        <v>0.64</v>
      </c>
      <c r="D118" s="441">
        <v>6.76</v>
      </c>
      <c r="E118" s="444">
        <f t="shared" ref="E118:E123" si="9">C118+D118</f>
        <v>7.3999999999999995</v>
      </c>
    </row>
    <row r="119" spans="1:5" x14ac:dyDescent="0.25">
      <c r="A119" s="45"/>
      <c r="B119" s="166" t="s">
        <v>514</v>
      </c>
      <c r="C119" s="441">
        <v>0.46</v>
      </c>
      <c r="D119" s="441">
        <v>21.22</v>
      </c>
      <c r="E119" s="444">
        <f t="shared" si="9"/>
        <v>21.68</v>
      </c>
    </row>
    <row r="120" spans="1:5" x14ac:dyDescent="0.25">
      <c r="A120" s="45"/>
      <c r="B120" s="101" t="s">
        <v>738</v>
      </c>
      <c r="C120" s="441">
        <v>37.19</v>
      </c>
      <c r="D120" s="441">
        <v>9.11</v>
      </c>
      <c r="E120" s="444">
        <f t="shared" si="9"/>
        <v>46.3</v>
      </c>
    </row>
    <row r="121" spans="1:5" x14ac:dyDescent="0.25">
      <c r="A121" s="45"/>
      <c r="B121" s="101" t="s">
        <v>739</v>
      </c>
      <c r="C121" s="441">
        <v>19.489999999999998</v>
      </c>
      <c r="D121" s="441">
        <v>9.11</v>
      </c>
      <c r="E121" s="444">
        <f t="shared" si="9"/>
        <v>28.599999999999998</v>
      </c>
    </row>
    <row r="122" spans="1:5" x14ac:dyDescent="0.25">
      <c r="A122" s="45"/>
      <c r="B122" s="101" t="s">
        <v>746</v>
      </c>
      <c r="C122" s="305">
        <v>11.54</v>
      </c>
      <c r="D122" s="305">
        <v>7.54</v>
      </c>
      <c r="E122" s="276">
        <f t="shared" si="9"/>
        <v>19.079999999999998</v>
      </c>
    </row>
    <row r="123" spans="1:5" x14ac:dyDescent="0.25">
      <c r="A123" s="43"/>
      <c r="B123" s="446" t="s">
        <v>743</v>
      </c>
      <c r="C123" s="447"/>
      <c r="D123" s="448">
        <v>0.76</v>
      </c>
      <c r="E123" s="276">
        <f t="shared" si="9"/>
        <v>0.76</v>
      </c>
    </row>
    <row r="124" spans="1:5" x14ac:dyDescent="0.25">
      <c r="A124" s="281"/>
      <c r="B124" s="281"/>
      <c r="C124" s="282"/>
      <c r="D124" s="283"/>
      <c r="E124" s="274"/>
    </row>
    <row r="125" spans="1:5" x14ac:dyDescent="0.25">
      <c r="A125" s="281"/>
      <c r="B125" s="281"/>
      <c r="C125" s="282"/>
      <c r="D125" s="283"/>
      <c r="E125" s="274"/>
    </row>
    <row r="126" spans="1:5" x14ac:dyDescent="0.25">
      <c r="B126" s="54" t="s">
        <v>36</v>
      </c>
      <c r="D126" s="285" t="s">
        <v>773</v>
      </c>
    </row>
  </sheetData>
  <mergeCells count="11">
    <mergeCell ref="C2:E2"/>
    <mergeCell ref="A7:E7"/>
    <mergeCell ref="A8:E8"/>
    <mergeCell ref="B11:E11"/>
    <mergeCell ref="B17:E17"/>
    <mergeCell ref="G19:I20"/>
    <mergeCell ref="B43:D43"/>
    <mergeCell ref="B50:D50"/>
    <mergeCell ref="B109:E109"/>
    <mergeCell ref="B114:E114"/>
    <mergeCell ref="B29:D29"/>
  </mergeCells>
  <printOptions horizontalCentered="1"/>
  <pageMargins left="0" right="0" top="0" bottom="0" header="0.31496062992125984" footer="0.31496062992125984"/>
  <pageSetup paperSize="9"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opLeftCell="B1" workbookViewId="0">
      <selection activeCell="H93" sqref="H93"/>
    </sheetView>
  </sheetViews>
  <sheetFormatPr defaultColWidth="9.140625" defaultRowHeight="15" x14ac:dyDescent="0.25"/>
  <cols>
    <col min="1" max="1" width="15.85546875" style="4" customWidth="1"/>
    <col min="2" max="2" width="65.28515625" style="4" customWidth="1"/>
    <col min="3" max="3" width="20.5703125" style="4" customWidth="1"/>
    <col min="4" max="4" width="18.140625" style="107" customWidth="1"/>
    <col min="5" max="5" width="18.7109375" style="4" customWidth="1"/>
    <col min="6" max="9" width="9.140625" style="4"/>
    <col min="10" max="11" width="12" style="4" bestFit="1" customWidth="1"/>
    <col min="12" max="16384" width="9.140625" style="4"/>
  </cols>
  <sheetData>
    <row r="1" spans="1:11" x14ac:dyDescent="0.25">
      <c r="E1" s="5" t="s">
        <v>0</v>
      </c>
    </row>
    <row r="2" spans="1:11" x14ac:dyDescent="0.25">
      <c r="E2" s="5" t="s">
        <v>33</v>
      </c>
    </row>
    <row r="3" spans="1:11" x14ac:dyDescent="0.25">
      <c r="E3" s="5" t="s">
        <v>1</v>
      </c>
    </row>
    <row r="4" spans="1:11" x14ac:dyDescent="0.25">
      <c r="E4" s="5" t="s">
        <v>34</v>
      </c>
    </row>
    <row r="5" spans="1:11" x14ac:dyDescent="0.25">
      <c r="E5" s="5" t="s">
        <v>421</v>
      </c>
    </row>
    <row r="7" spans="1:11" x14ac:dyDescent="0.25">
      <c r="A7" s="483" t="s">
        <v>2</v>
      </c>
      <c r="B7" s="483"/>
      <c r="C7" s="483"/>
      <c r="D7" s="483"/>
      <c r="E7" s="483"/>
    </row>
    <row r="8" spans="1:11" ht="52.5" customHeight="1" x14ac:dyDescent="0.25">
      <c r="A8" s="511" t="s">
        <v>422</v>
      </c>
      <c r="B8" s="511"/>
      <c r="C8" s="511"/>
      <c r="D8" s="511"/>
      <c r="E8" s="511"/>
    </row>
    <row r="9" spans="1:11" ht="63.75" customHeight="1" x14ac:dyDescent="0.25">
      <c r="A9" s="129" t="s">
        <v>5</v>
      </c>
      <c r="B9" s="129" t="s">
        <v>6</v>
      </c>
      <c r="C9" s="52" t="s">
        <v>408</v>
      </c>
      <c r="D9" s="52" t="s">
        <v>409</v>
      </c>
      <c r="E9" s="120" t="s">
        <v>407</v>
      </c>
    </row>
    <row r="10" spans="1:11" x14ac:dyDescent="0.25">
      <c r="A10" s="1">
        <v>1</v>
      </c>
      <c r="B10" s="2">
        <v>2</v>
      </c>
      <c r="C10" s="119">
        <v>3</v>
      </c>
      <c r="D10" s="123">
        <v>4</v>
      </c>
      <c r="E10" s="123">
        <v>5</v>
      </c>
    </row>
    <row r="11" spans="1:11" ht="19.5" customHeight="1" x14ac:dyDescent="0.25">
      <c r="A11" s="44"/>
      <c r="B11" s="512" t="s">
        <v>253</v>
      </c>
      <c r="C11" s="513"/>
      <c r="D11" s="513"/>
      <c r="E11" s="514"/>
    </row>
    <row r="12" spans="1:11" x14ac:dyDescent="0.25">
      <c r="A12" s="1"/>
      <c r="B12" s="96" t="s">
        <v>255</v>
      </c>
      <c r="C12" s="124">
        <v>2.21</v>
      </c>
      <c r="D12" s="124">
        <v>3.25</v>
      </c>
      <c r="E12" s="124">
        <f>C12+D12</f>
        <v>5.46</v>
      </c>
      <c r="F12" s="124">
        <f t="shared" ref="F12:H12" si="0">F27+F30+F47+F48+F49+F50</f>
        <v>1.7100000000000002</v>
      </c>
      <c r="G12" s="124">
        <f t="shared" si="0"/>
        <v>4.13</v>
      </c>
      <c r="H12" s="124">
        <f t="shared" si="0"/>
        <v>5.84</v>
      </c>
      <c r="I12" s="153">
        <f t="shared" ref="I12:I23" si="1">F12/C12*100</f>
        <v>77.375565610859738</v>
      </c>
      <c r="J12" s="153">
        <f t="shared" ref="J12:J23" si="2">G12/D12*100</f>
        <v>127.07692307692307</v>
      </c>
      <c r="K12" s="153">
        <f t="shared" ref="K12:K23" si="3">H12/E12*100</f>
        <v>106.95970695970696</v>
      </c>
    </row>
    <row r="13" spans="1:11" x14ac:dyDescent="0.25">
      <c r="A13" s="1"/>
      <c r="B13" s="96" t="s">
        <v>254</v>
      </c>
      <c r="C13" s="124">
        <v>0.39</v>
      </c>
      <c r="D13" s="124">
        <v>2.39</v>
      </c>
      <c r="E13" s="124">
        <f t="shared" ref="E13:E21" si="4">C13+D13</f>
        <v>2.7800000000000002</v>
      </c>
      <c r="F13" s="124">
        <f t="shared" ref="F13:H13" si="5">F27+F36+F37+F40+F42</f>
        <v>0.42000000000000004</v>
      </c>
      <c r="G13" s="124">
        <f t="shared" si="5"/>
        <v>1.78</v>
      </c>
      <c r="H13" s="124">
        <f t="shared" si="5"/>
        <v>2.1999999999999997</v>
      </c>
      <c r="I13" s="153">
        <f t="shared" si="1"/>
        <v>107.69230769230771</v>
      </c>
      <c r="J13" s="153">
        <f t="shared" si="2"/>
        <v>74.476987447698733</v>
      </c>
      <c r="K13" s="153">
        <f t="shared" si="3"/>
        <v>79.136690647481998</v>
      </c>
    </row>
    <row r="14" spans="1:11" x14ac:dyDescent="0.25">
      <c r="A14" s="1"/>
      <c r="B14" s="96" t="s">
        <v>256</v>
      </c>
      <c r="C14" s="124">
        <v>3.08</v>
      </c>
      <c r="D14" s="124">
        <v>3.61</v>
      </c>
      <c r="E14" s="124">
        <f t="shared" si="4"/>
        <v>6.6899999999999995</v>
      </c>
      <c r="F14" s="124">
        <f t="shared" ref="F14:H14" si="6">F27+F33+F85+F86+F87</f>
        <v>1.7599999999999998</v>
      </c>
      <c r="G14" s="124">
        <f t="shared" si="6"/>
        <v>4.21</v>
      </c>
      <c r="H14" s="124">
        <f t="shared" si="6"/>
        <v>5.9700000000000006</v>
      </c>
      <c r="I14" s="153">
        <f t="shared" si="1"/>
        <v>57.142857142857139</v>
      </c>
      <c r="J14" s="153">
        <f t="shared" si="2"/>
        <v>116.62049861495845</v>
      </c>
      <c r="K14" s="153">
        <f t="shared" si="3"/>
        <v>89.237668161434996</v>
      </c>
    </row>
    <row r="15" spans="1:11" x14ac:dyDescent="0.25">
      <c r="A15" s="1"/>
      <c r="B15" s="96" t="s">
        <v>257</v>
      </c>
      <c r="C15" s="124">
        <v>2.5499999999999998</v>
      </c>
      <c r="D15" s="124">
        <v>4.12</v>
      </c>
      <c r="E15" s="124">
        <f t="shared" si="4"/>
        <v>6.67</v>
      </c>
      <c r="F15" s="124">
        <f t="shared" ref="F15:H15" si="7">F27+F32+F60+F61+F70+F71+F56+F66+F58+F59+F62+F75+F57+F81</f>
        <v>2.9699999999999998</v>
      </c>
      <c r="G15" s="124">
        <f t="shared" si="7"/>
        <v>3.9</v>
      </c>
      <c r="H15" s="124">
        <f t="shared" si="7"/>
        <v>6.870000000000001</v>
      </c>
      <c r="I15" s="153">
        <f t="shared" si="1"/>
        <v>116.47058823529413</v>
      </c>
      <c r="J15" s="153">
        <f t="shared" si="2"/>
        <v>94.660194174757279</v>
      </c>
      <c r="K15" s="153">
        <f t="shared" si="3"/>
        <v>102.99850074962519</v>
      </c>
    </row>
    <row r="16" spans="1:11" x14ac:dyDescent="0.25">
      <c r="A16" s="1"/>
      <c r="B16" s="96" t="s">
        <v>258</v>
      </c>
      <c r="C16" s="124">
        <v>0.64</v>
      </c>
      <c r="D16" s="124">
        <v>3.08</v>
      </c>
      <c r="E16" s="124">
        <f t="shared" si="4"/>
        <v>3.72</v>
      </c>
      <c r="F16" s="124">
        <f t="shared" ref="F16:H16" si="8">F27+F32+F60+F61+F70+F71+F56+F66+F58+F59+F62+F75+F57</f>
        <v>2.1199999999999997</v>
      </c>
      <c r="G16" s="124">
        <f t="shared" si="8"/>
        <v>3.3</v>
      </c>
      <c r="H16" s="124">
        <f t="shared" si="8"/>
        <v>5.4200000000000008</v>
      </c>
      <c r="I16" s="153">
        <f t="shared" si="1"/>
        <v>331.24999999999994</v>
      </c>
      <c r="J16" s="153">
        <f t="shared" si="2"/>
        <v>107.14285714285714</v>
      </c>
      <c r="K16" s="153">
        <f t="shared" si="3"/>
        <v>145.69892473118279</v>
      </c>
    </row>
    <row r="17" spans="1:11" x14ac:dyDescent="0.25">
      <c r="A17" s="1"/>
      <c r="B17" s="97" t="s">
        <v>351</v>
      </c>
      <c r="C17" s="124">
        <v>3.92</v>
      </c>
      <c r="D17" s="124">
        <v>4.62</v>
      </c>
      <c r="E17" s="124">
        <f t="shared" si="4"/>
        <v>8.5399999999999991</v>
      </c>
      <c r="F17" s="124">
        <f t="shared" ref="F17:H17" si="9">F27+F32+F60+F61+F70+F71+F56+F66+F59+F58+F62+F75+F57+F73+F77+F81</f>
        <v>4.8499999999999996</v>
      </c>
      <c r="G17" s="124">
        <f t="shared" si="9"/>
        <v>4.3999999999999995</v>
      </c>
      <c r="H17" s="124">
        <f t="shared" si="9"/>
        <v>9.25</v>
      </c>
      <c r="I17" s="153">
        <f t="shared" si="1"/>
        <v>123.72448979591837</v>
      </c>
      <c r="J17" s="153">
        <f t="shared" si="2"/>
        <v>95.238095238095227</v>
      </c>
      <c r="K17" s="153">
        <f t="shared" si="3"/>
        <v>108.3138173302108</v>
      </c>
    </row>
    <row r="18" spans="1:11" x14ac:dyDescent="0.25">
      <c r="A18" s="1"/>
      <c r="B18" s="97" t="s">
        <v>352</v>
      </c>
      <c r="C18" s="124">
        <v>5.7</v>
      </c>
      <c r="D18" s="124">
        <v>5.37</v>
      </c>
      <c r="E18" s="124">
        <f t="shared" si="4"/>
        <v>11.07</v>
      </c>
      <c r="F18" s="124">
        <f t="shared" ref="F18:H18" si="10">F27+F32+F60+F61+F70+F71+F56+F66+F59+F58+F62+F75+F57+F81+F73+F77+F64+F67</f>
        <v>5.22</v>
      </c>
      <c r="G18" s="124">
        <f t="shared" si="10"/>
        <v>4.9000000000000004</v>
      </c>
      <c r="H18" s="124">
        <f t="shared" si="10"/>
        <v>10.119999999999999</v>
      </c>
      <c r="I18" s="153">
        <f t="shared" si="1"/>
        <v>91.578947368421055</v>
      </c>
      <c r="J18" s="153">
        <f t="shared" si="2"/>
        <v>91.247672253258855</v>
      </c>
      <c r="K18" s="153">
        <f t="shared" si="3"/>
        <v>91.418247515808488</v>
      </c>
    </row>
    <row r="19" spans="1:11" x14ac:dyDescent="0.25">
      <c r="A19" s="1"/>
      <c r="B19" s="97" t="s">
        <v>353</v>
      </c>
      <c r="C19" s="124">
        <v>4.0599999999999996</v>
      </c>
      <c r="D19" s="124">
        <v>5.12</v>
      </c>
      <c r="E19" s="124">
        <f t="shared" si="4"/>
        <v>9.18</v>
      </c>
      <c r="F19" s="124">
        <f t="shared" ref="F19:H19" si="11">F27+F32+F60+F61+F70+F71+F56+F66+F59+F58+F62+F75+F57+F81+F73+F77+F64+F67+F63+F76+F69</f>
        <v>5.81</v>
      </c>
      <c r="G19" s="124">
        <f t="shared" si="11"/>
        <v>5.65</v>
      </c>
      <c r="H19" s="124">
        <f t="shared" si="11"/>
        <v>11.459999999999997</v>
      </c>
      <c r="I19" s="153">
        <f t="shared" si="1"/>
        <v>143.10344827586206</v>
      </c>
      <c r="J19" s="153">
        <f t="shared" si="2"/>
        <v>110.3515625</v>
      </c>
      <c r="K19" s="153">
        <f t="shared" si="3"/>
        <v>124.83660130718953</v>
      </c>
    </row>
    <row r="20" spans="1:11" x14ac:dyDescent="0.25">
      <c r="A20" s="1"/>
      <c r="B20" s="97" t="s">
        <v>515</v>
      </c>
      <c r="C20" s="124"/>
      <c r="D20" s="124"/>
      <c r="E20" s="124">
        <f t="shared" si="4"/>
        <v>0</v>
      </c>
      <c r="F20" s="124">
        <f t="shared" ref="F20:H20" si="12">F27+F32+F60+F61+F70+F71+F56+F66+F58+F59+F62+F75+F57+F81+F76+F69</f>
        <v>3.3499999999999996</v>
      </c>
      <c r="G20" s="124">
        <f t="shared" si="12"/>
        <v>4.4000000000000004</v>
      </c>
      <c r="H20" s="124">
        <f t="shared" si="12"/>
        <v>7.7500000000000009</v>
      </c>
      <c r="I20" s="153" t="e">
        <f t="shared" si="1"/>
        <v>#DIV/0!</v>
      </c>
      <c r="J20" s="153" t="e">
        <f t="shared" si="2"/>
        <v>#DIV/0!</v>
      </c>
      <c r="K20" s="153" t="e">
        <f t="shared" si="3"/>
        <v>#DIV/0!</v>
      </c>
    </row>
    <row r="21" spans="1:11" x14ac:dyDescent="0.25">
      <c r="A21" s="1"/>
      <c r="B21" s="97" t="s">
        <v>354</v>
      </c>
      <c r="C21" s="124">
        <v>4.0599999999999996</v>
      </c>
      <c r="D21" s="124">
        <v>5.12</v>
      </c>
      <c r="E21" s="124">
        <f t="shared" si="4"/>
        <v>9.18</v>
      </c>
      <c r="F21" s="124">
        <f t="shared" ref="F21:H21" si="13">F27+F32+F60+F61+F70+F71+F56+F66+F58+F59+F62+F75+F57+F81+F73+F77+F64+F67+F63+F76+F69</f>
        <v>5.81</v>
      </c>
      <c r="G21" s="124">
        <f t="shared" si="13"/>
        <v>5.65</v>
      </c>
      <c r="H21" s="124">
        <f t="shared" si="13"/>
        <v>11.459999999999997</v>
      </c>
      <c r="I21" s="153">
        <f t="shared" si="1"/>
        <v>143.10344827586206</v>
      </c>
      <c r="J21" s="153">
        <f t="shared" si="2"/>
        <v>110.3515625</v>
      </c>
      <c r="K21" s="153">
        <f t="shared" si="3"/>
        <v>124.83660130718953</v>
      </c>
    </row>
    <row r="22" spans="1:11" ht="15.75" x14ac:dyDescent="0.25">
      <c r="A22" s="53"/>
      <c r="B22" s="515" t="s">
        <v>259</v>
      </c>
      <c r="C22" s="516"/>
      <c r="D22" s="516"/>
      <c r="E22" s="506"/>
      <c r="I22" s="153" t="e">
        <f t="shared" si="1"/>
        <v>#DIV/0!</v>
      </c>
      <c r="J22" s="153" t="e">
        <f t="shared" si="2"/>
        <v>#DIV/0!</v>
      </c>
      <c r="K22" s="153" t="e">
        <f t="shared" si="3"/>
        <v>#DIV/0!</v>
      </c>
    </row>
    <row r="23" spans="1:11" x14ac:dyDescent="0.25">
      <c r="A23" s="45" t="s">
        <v>39</v>
      </c>
      <c r="B23" s="131" t="s">
        <v>204</v>
      </c>
      <c r="C23" s="125"/>
      <c r="D23" s="126"/>
      <c r="E23" s="126"/>
      <c r="F23" s="125"/>
      <c r="G23" s="126"/>
      <c r="H23" s="126"/>
      <c r="I23" s="153" t="e">
        <f t="shared" si="1"/>
        <v>#DIV/0!</v>
      </c>
      <c r="J23" s="153" t="e">
        <f t="shared" si="2"/>
        <v>#DIV/0!</v>
      </c>
      <c r="K23" s="153" t="e">
        <f t="shared" si="3"/>
        <v>#DIV/0!</v>
      </c>
    </row>
    <row r="24" spans="1:11" x14ac:dyDescent="0.25">
      <c r="A24" s="45" t="s">
        <v>105</v>
      </c>
      <c r="B24" s="98" t="s">
        <v>205</v>
      </c>
      <c r="C24" s="122">
        <v>0.72</v>
      </c>
      <c r="D24" s="122">
        <v>0.03</v>
      </c>
      <c r="E24" s="122">
        <f>C24+D24</f>
        <v>0.75</v>
      </c>
      <c r="F24" s="122">
        <v>0.72</v>
      </c>
      <c r="G24" s="122">
        <v>0.03</v>
      </c>
      <c r="H24" s="122">
        <f>F24+G24</f>
        <v>0.75</v>
      </c>
      <c r="I24" s="153">
        <f>F24/C24*100</f>
        <v>100</v>
      </c>
      <c r="J24" s="153">
        <f>G24/D24*100</f>
        <v>100</v>
      </c>
      <c r="K24" s="153">
        <f>H24/E24*100</f>
        <v>100</v>
      </c>
    </row>
    <row r="25" spans="1:11" x14ac:dyDescent="0.25">
      <c r="A25" s="45" t="s">
        <v>103</v>
      </c>
      <c r="B25" s="98" t="s">
        <v>206</v>
      </c>
      <c r="C25" s="122">
        <v>0.16</v>
      </c>
      <c r="D25" s="122">
        <v>0.02</v>
      </c>
      <c r="E25" s="122">
        <f>C25+D25</f>
        <v>0.18</v>
      </c>
      <c r="F25" s="122">
        <v>0.16</v>
      </c>
      <c r="G25" s="122">
        <v>0.02</v>
      </c>
      <c r="H25" s="122">
        <f>F25+G25</f>
        <v>0.18</v>
      </c>
      <c r="I25" s="153">
        <f t="shared" ref="I25:I87" si="14">F25/C25*100</f>
        <v>100</v>
      </c>
      <c r="J25" s="153">
        <f t="shared" ref="J25:J87" si="15">G25/D25*100</f>
        <v>100</v>
      </c>
      <c r="K25" s="153">
        <f t="shared" ref="K25:K87" si="16">H25/E25*100</f>
        <v>100</v>
      </c>
    </row>
    <row r="26" spans="1:11" x14ac:dyDescent="0.25">
      <c r="A26" s="45" t="s">
        <v>101</v>
      </c>
      <c r="B26" s="98" t="s">
        <v>207</v>
      </c>
      <c r="C26" s="122">
        <v>0.16</v>
      </c>
      <c r="D26" s="122">
        <v>0.01</v>
      </c>
      <c r="E26" s="122">
        <f>C26+D26</f>
        <v>0.17</v>
      </c>
      <c r="F26" s="122">
        <v>0.16</v>
      </c>
      <c r="G26" s="122">
        <v>0.01</v>
      </c>
      <c r="H26" s="122">
        <f>F26+G26</f>
        <v>0.17</v>
      </c>
      <c r="I26" s="153">
        <f t="shared" si="14"/>
        <v>100</v>
      </c>
      <c r="J26" s="153">
        <f t="shared" si="15"/>
        <v>100</v>
      </c>
      <c r="K26" s="153">
        <f t="shared" si="16"/>
        <v>100</v>
      </c>
    </row>
    <row r="27" spans="1:11" x14ac:dyDescent="0.25">
      <c r="A27" s="46" t="s">
        <v>260</v>
      </c>
      <c r="B27" s="98" t="s">
        <v>425</v>
      </c>
      <c r="C27" s="122"/>
      <c r="D27" s="122">
        <v>0.5</v>
      </c>
      <c r="E27" s="122">
        <f>C27+D27</f>
        <v>0.5</v>
      </c>
      <c r="F27" s="122">
        <v>0.01</v>
      </c>
      <c r="G27" s="122">
        <v>0.22</v>
      </c>
      <c r="H27" s="122">
        <f>F27+G27</f>
        <v>0.23</v>
      </c>
      <c r="I27" s="153" t="e">
        <f t="shared" si="14"/>
        <v>#DIV/0!</v>
      </c>
      <c r="J27" s="153">
        <f t="shared" si="15"/>
        <v>44</v>
      </c>
      <c r="K27" s="153">
        <f t="shared" si="16"/>
        <v>46</v>
      </c>
    </row>
    <row r="28" spans="1:11" x14ac:dyDescent="0.25">
      <c r="A28" s="47" t="s">
        <v>261</v>
      </c>
      <c r="B28" s="99" t="s">
        <v>208</v>
      </c>
      <c r="C28" s="105"/>
      <c r="D28" s="65"/>
      <c r="E28" s="65"/>
      <c r="I28" s="153" t="e">
        <f t="shared" si="14"/>
        <v>#DIV/0!</v>
      </c>
      <c r="J28" s="153" t="e">
        <f t="shared" si="15"/>
        <v>#DIV/0!</v>
      </c>
      <c r="K28" s="153" t="e">
        <f t="shared" si="16"/>
        <v>#DIV/0!</v>
      </c>
    </row>
    <row r="29" spans="1:11" ht="38.25" x14ac:dyDescent="0.25">
      <c r="A29" s="45" t="s">
        <v>427</v>
      </c>
      <c r="B29" s="98" t="s">
        <v>426</v>
      </c>
      <c r="C29" s="122">
        <v>0.75</v>
      </c>
      <c r="D29" s="122">
        <v>0.22</v>
      </c>
      <c r="E29" s="122">
        <f>C29+D29</f>
        <v>0.97</v>
      </c>
      <c r="F29" s="122">
        <v>1.1000000000000001</v>
      </c>
      <c r="G29" s="122">
        <v>0.22</v>
      </c>
      <c r="H29" s="122">
        <f>F29+G29</f>
        <v>1.32</v>
      </c>
      <c r="I29" s="153">
        <f t="shared" si="14"/>
        <v>146.66666666666669</v>
      </c>
      <c r="J29" s="153">
        <f t="shared" si="15"/>
        <v>100</v>
      </c>
      <c r="K29" s="153">
        <f t="shared" si="16"/>
        <v>136.08247422680412</v>
      </c>
    </row>
    <row r="30" spans="1:11" ht="25.5" x14ac:dyDescent="0.25">
      <c r="A30" s="45" t="s">
        <v>429</v>
      </c>
      <c r="B30" s="98" t="s">
        <v>428</v>
      </c>
      <c r="C30" s="122">
        <v>0.46</v>
      </c>
      <c r="D30" s="122">
        <v>0.44</v>
      </c>
      <c r="E30" s="122">
        <f>C30+D30</f>
        <v>0.9</v>
      </c>
      <c r="F30" s="122">
        <v>1.2</v>
      </c>
      <c r="G30" s="122">
        <v>0.43</v>
      </c>
      <c r="H30" s="122">
        <f>F30+G30</f>
        <v>1.63</v>
      </c>
      <c r="I30" s="153">
        <f t="shared" si="14"/>
        <v>260.86956521739125</v>
      </c>
      <c r="J30" s="153">
        <f t="shared" si="15"/>
        <v>97.727272727272734</v>
      </c>
      <c r="K30" s="153">
        <f t="shared" si="16"/>
        <v>181.11111111111109</v>
      </c>
    </row>
    <row r="31" spans="1:11" x14ac:dyDescent="0.25">
      <c r="A31" s="147" t="s">
        <v>262</v>
      </c>
      <c r="B31" s="98" t="s">
        <v>430</v>
      </c>
      <c r="C31" s="122"/>
      <c r="D31" s="122"/>
      <c r="E31" s="122"/>
      <c r="F31" s="122"/>
      <c r="G31" s="122"/>
      <c r="H31" s="122"/>
      <c r="I31" s="153" t="e">
        <f t="shared" si="14"/>
        <v>#DIV/0!</v>
      </c>
      <c r="J31" s="153" t="e">
        <f t="shared" si="15"/>
        <v>#DIV/0!</v>
      </c>
      <c r="K31" s="153" t="e">
        <f t="shared" si="16"/>
        <v>#DIV/0!</v>
      </c>
    </row>
    <row r="32" spans="1:11" x14ac:dyDescent="0.25">
      <c r="A32" s="49" t="s">
        <v>433</v>
      </c>
      <c r="B32" s="98" t="s">
        <v>431</v>
      </c>
      <c r="C32" s="122"/>
      <c r="D32" s="122">
        <v>0.33</v>
      </c>
      <c r="E32" s="122">
        <f>C32+D32</f>
        <v>0.33</v>
      </c>
      <c r="F32" s="122">
        <v>0.02</v>
      </c>
      <c r="G32" s="122">
        <v>0.33</v>
      </c>
      <c r="H32" s="122">
        <f>F32+G32</f>
        <v>0.35000000000000003</v>
      </c>
      <c r="I32" s="153" t="e">
        <f t="shared" si="14"/>
        <v>#DIV/0!</v>
      </c>
      <c r="J32" s="153">
        <f t="shared" si="15"/>
        <v>100</v>
      </c>
      <c r="K32" s="153">
        <f t="shared" si="16"/>
        <v>106.06060606060606</v>
      </c>
    </row>
    <row r="33" spans="1:11" x14ac:dyDescent="0.25">
      <c r="A33" s="45" t="s">
        <v>434</v>
      </c>
      <c r="B33" s="98" t="s">
        <v>432</v>
      </c>
      <c r="C33" s="122"/>
      <c r="D33" s="122">
        <v>0.33</v>
      </c>
      <c r="E33" s="122">
        <f>C33+D33</f>
        <v>0.33</v>
      </c>
      <c r="F33" s="122">
        <v>0.38</v>
      </c>
      <c r="G33" s="122">
        <v>0.33</v>
      </c>
      <c r="H33" s="122">
        <f>F33+G33</f>
        <v>0.71</v>
      </c>
      <c r="I33" s="153" t="e">
        <f t="shared" si="14"/>
        <v>#DIV/0!</v>
      </c>
      <c r="J33" s="153">
        <f t="shared" si="15"/>
        <v>100</v>
      </c>
      <c r="K33" s="153">
        <f t="shared" si="16"/>
        <v>215.15151515151513</v>
      </c>
    </row>
    <row r="34" spans="1:11" ht="18" customHeight="1" x14ac:dyDescent="0.25">
      <c r="A34" s="48" t="s">
        <v>286</v>
      </c>
      <c r="B34" s="502" t="s">
        <v>435</v>
      </c>
      <c r="C34" s="505"/>
      <c r="D34" s="505"/>
      <c r="E34" s="65"/>
      <c r="I34" s="153" t="e">
        <f t="shared" si="14"/>
        <v>#DIV/0!</v>
      </c>
      <c r="J34" s="153" t="e">
        <f t="shared" si="15"/>
        <v>#DIV/0!</v>
      </c>
      <c r="K34" s="153" t="e">
        <f t="shared" si="16"/>
        <v>#DIV/0!</v>
      </c>
    </row>
    <row r="35" spans="1:11" x14ac:dyDescent="0.25">
      <c r="A35" s="48" t="s">
        <v>263</v>
      </c>
      <c r="B35" s="99" t="s">
        <v>436</v>
      </c>
      <c r="C35" s="108"/>
      <c r="D35" s="65"/>
      <c r="E35" s="65"/>
      <c r="I35" s="153" t="e">
        <f t="shared" si="14"/>
        <v>#DIV/0!</v>
      </c>
      <c r="J35" s="153" t="e">
        <f t="shared" si="15"/>
        <v>#DIV/0!</v>
      </c>
      <c r="K35" s="153" t="e">
        <f t="shared" si="16"/>
        <v>#DIV/0!</v>
      </c>
    </row>
    <row r="36" spans="1:11" ht="25.5" x14ac:dyDescent="0.25">
      <c r="A36" s="45" t="s">
        <v>264</v>
      </c>
      <c r="B36" s="98" t="s">
        <v>209</v>
      </c>
      <c r="C36" s="122">
        <v>7.0000000000000007E-2</v>
      </c>
      <c r="D36" s="122">
        <v>0.17</v>
      </c>
      <c r="E36" s="122">
        <f>C36+D36</f>
        <v>0.24000000000000002</v>
      </c>
      <c r="F36" s="122">
        <v>7.0000000000000007E-2</v>
      </c>
      <c r="G36" s="122">
        <v>0.17</v>
      </c>
      <c r="H36" s="122">
        <f>F36+G36</f>
        <v>0.24000000000000002</v>
      </c>
      <c r="I36" s="153">
        <f t="shared" si="14"/>
        <v>100</v>
      </c>
      <c r="J36" s="153">
        <f t="shared" si="15"/>
        <v>100</v>
      </c>
      <c r="K36" s="153">
        <f t="shared" si="16"/>
        <v>100</v>
      </c>
    </row>
    <row r="37" spans="1:11" x14ac:dyDescent="0.25">
      <c r="A37" s="45" t="s">
        <v>265</v>
      </c>
      <c r="B37" s="98" t="s">
        <v>210</v>
      </c>
      <c r="C37" s="122">
        <v>0.08</v>
      </c>
      <c r="D37" s="122">
        <v>0.28000000000000003</v>
      </c>
      <c r="E37" s="122">
        <f>C37+D37</f>
        <v>0.36000000000000004</v>
      </c>
      <c r="F37" s="122">
        <v>0.08</v>
      </c>
      <c r="G37" s="122">
        <v>0.22</v>
      </c>
      <c r="H37" s="122">
        <f>F37+G37</f>
        <v>0.3</v>
      </c>
      <c r="I37" s="153">
        <f t="shared" si="14"/>
        <v>100</v>
      </c>
      <c r="J37" s="153">
        <f t="shared" si="15"/>
        <v>78.571428571428569</v>
      </c>
      <c r="K37" s="153">
        <f t="shared" si="16"/>
        <v>83.333333333333329</v>
      </c>
    </row>
    <row r="38" spans="1:11" x14ac:dyDescent="0.25">
      <c r="A38" s="130" t="s">
        <v>266</v>
      </c>
      <c r="B38" s="131" t="s">
        <v>211</v>
      </c>
      <c r="C38" s="122"/>
      <c r="D38" s="127"/>
      <c r="E38" s="126"/>
      <c r="F38" s="122"/>
      <c r="G38" s="127"/>
      <c r="H38" s="126"/>
      <c r="I38" s="153"/>
      <c r="J38" s="153"/>
      <c r="K38" s="153"/>
    </row>
    <row r="39" spans="1:11" x14ac:dyDescent="0.25">
      <c r="A39" s="45" t="s">
        <v>267</v>
      </c>
      <c r="B39" s="98" t="s">
        <v>212</v>
      </c>
      <c r="C39" s="122">
        <v>0.01</v>
      </c>
      <c r="D39" s="122">
        <v>0.17</v>
      </c>
      <c r="E39" s="122">
        <f t="shared" ref="E39:E45" si="17">C39+D39</f>
        <v>0.18000000000000002</v>
      </c>
      <c r="F39" s="122">
        <v>0.01</v>
      </c>
      <c r="G39" s="122">
        <v>0.17</v>
      </c>
      <c r="H39" s="122">
        <f t="shared" ref="H39:H45" si="18">F39+G39</f>
        <v>0.18000000000000002</v>
      </c>
      <c r="I39" s="153">
        <f t="shared" si="14"/>
        <v>100</v>
      </c>
      <c r="J39" s="153">
        <f t="shared" si="15"/>
        <v>100</v>
      </c>
      <c r="K39" s="153">
        <f t="shared" si="16"/>
        <v>100</v>
      </c>
    </row>
    <row r="40" spans="1:11" x14ac:dyDescent="0.25">
      <c r="A40" s="45" t="s">
        <v>268</v>
      </c>
      <c r="B40" s="98" t="s">
        <v>213</v>
      </c>
      <c r="C40" s="122">
        <v>0.04</v>
      </c>
      <c r="D40" s="122">
        <v>0.72</v>
      </c>
      <c r="E40" s="122">
        <f t="shared" si="17"/>
        <v>0.76</v>
      </c>
      <c r="F40" s="122">
        <v>0.1</v>
      </c>
      <c r="G40" s="122">
        <v>0.74</v>
      </c>
      <c r="H40" s="122">
        <f t="shared" si="18"/>
        <v>0.84</v>
      </c>
      <c r="I40" s="153">
        <f t="shared" si="14"/>
        <v>250</v>
      </c>
      <c r="J40" s="153">
        <f t="shared" si="15"/>
        <v>102.77777777777779</v>
      </c>
      <c r="K40" s="153">
        <f t="shared" si="16"/>
        <v>110.52631578947367</v>
      </c>
    </row>
    <row r="41" spans="1:11" x14ac:dyDescent="0.25">
      <c r="A41" s="45" t="s">
        <v>269</v>
      </c>
      <c r="B41" s="98" t="s">
        <v>214</v>
      </c>
      <c r="C41" s="122">
        <v>0.1</v>
      </c>
      <c r="D41" s="122">
        <v>0.28000000000000003</v>
      </c>
      <c r="E41" s="122">
        <f t="shared" si="17"/>
        <v>0.38</v>
      </c>
      <c r="F41" s="122">
        <v>0.1</v>
      </c>
      <c r="G41" s="122">
        <v>0.22</v>
      </c>
      <c r="H41" s="122">
        <f t="shared" si="18"/>
        <v>0.32</v>
      </c>
      <c r="I41" s="153">
        <f t="shared" si="14"/>
        <v>100</v>
      </c>
      <c r="J41" s="153">
        <f t="shared" si="15"/>
        <v>78.571428571428569</v>
      </c>
      <c r="K41" s="153">
        <f t="shared" si="16"/>
        <v>84.210526315789465</v>
      </c>
    </row>
    <row r="42" spans="1:11" x14ac:dyDescent="0.25">
      <c r="A42" s="45" t="s">
        <v>437</v>
      </c>
      <c r="B42" s="98" t="s">
        <v>270</v>
      </c>
      <c r="C42" s="122">
        <v>0.1</v>
      </c>
      <c r="D42" s="122">
        <v>0.44</v>
      </c>
      <c r="E42" s="122">
        <f t="shared" si="17"/>
        <v>0.54</v>
      </c>
      <c r="F42" s="122">
        <v>0.16</v>
      </c>
      <c r="G42" s="122">
        <v>0.43</v>
      </c>
      <c r="H42" s="122">
        <f t="shared" si="18"/>
        <v>0.59</v>
      </c>
      <c r="I42" s="153">
        <f t="shared" si="14"/>
        <v>160</v>
      </c>
      <c r="J42" s="153">
        <f t="shared" si="15"/>
        <v>97.727272727272734</v>
      </c>
      <c r="K42" s="153">
        <f t="shared" si="16"/>
        <v>109.25925925925925</v>
      </c>
    </row>
    <row r="43" spans="1:11" x14ac:dyDescent="0.25">
      <c r="A43" s="45" t="s">
        <v>438</v>
      </c>
      <c r="B43" s="98" t="s">
        <v>271</v>
      </c>
      <c r="C43" s="122">
        <v>0.11</v>
      </c>
      <c r="D43" s="122">
        <v>0.66</v>
      </c>
      <c r="E43" s="122">
        <f t="shared" si="17"/>
        <v>0.77</v>
      </c>
      <c r="F43" s="122">
        <v>0.16</v>
      </c>
      <c r="G43" s="122">
        <v>0.72</v>
      </c>
      <c r="H43" s="122">
        <f t="shared" si="18"/>
        <v>0.88</v>
      </c>
      <c r="I43" s="153">
        <f t="shared" si="14"/>
        <v>145.45454545454547</v>
      </c>
      <c r="J43" s="153">
        <f t="shared" si="15"/>
        <v>109.09090909090908</v>
      </c>
      <c r="K43" s="153">
        <f t="shared" si="16"/>
        <v>114.28571428571428</v>
      </c>
    </row>
    <row r="44" spans="1:11" x14ac:dyDescent="0.25">
      <c r="A44" s="45" t="s">
        <v>439</v>
      </c>
      <c r="B44" s="98" t="s">
        <v>215</v>
      </c>
      <c r="C44" s="122">
        <v>0.15</v>
      </c>
      <c r="D44" s="122">
        <v>1.61</v>
      </c>
      <c r="E44" s="122">
        <f t="shared" si="17"/>
        <v>1.76</v>
      </c>
      <c r="F44" s="122">
        <v>0.2</v>
      </c>
      <c r="G44" s="122">
        <v>1.29</v>
      </c>
      <c r="H44" s="122">
        <f t="shared" si="18"/>
        <v>1.49</v>
      </c>
      <c r="I44" s="153">
        <f t="shared" si="14"/>
        <v>133.33333333333334</v>
      </c>
      <c r="J44" s="153">
        <f t="shared" si="15"/>
        <v>80.124223602484463</v>
      </c>
      <c r="K44" s="153">
        <f t="shared" si="16"/>
        <v>84.659090909090907</v>
      </c>
    </row>
    <row r="45" spans="1:11" x14ac:dyDescent="0.25">
      <c r="A45" s="45" t="s">
        <v>272</v>
      </c>
      <c r="B45" s="98" t="s">
        <v>216</v>
      </c>
      <c r="C45" s="122">
        <v>0.04</v>
      </c>
      <c r="D45" s="122">
        <v>1.1100000000000001</v>
      </c>
      <c r="E45" s="122">
        <f t="shared" si="17"/>
        <v>1.1500000000000001</v>
      </c>
      <c r="F45" s="122">
        <v>0.03</v>
      </c>
      <c r="G45" s="122">
        <v>1.01</v>
      </c>
      <c r="H45" s="122">
        <f t="shared" si="18"/>
        <v>1.04</v>
      </c>
      <c r="I45" s="153">
        <f t="shared" si="14"/>
        <v>75</v>
      </c>
      <c r="J45" s="153">
        <f t="shared" si="15"/>
        <v>90.99099099099098</v>
      </c>
      <c r="K45" s="153">
        <f t="shared" si="16"/>
        <v>90.434782608695642</v>
      </c>
    </row>
    <row r="46" spans="1:11" ht="23.25" customHeight="1" x14ac:dyDescent="0.25">
      <c r="A46" s="48" t="s">
        <v>193</v>
      </c>
      <c r="B46" s="502" t="s">
        <v>217</v>
      </c>
      <c r="C46" s="517"/>
      <c r="D46" s="517"/>
      <c r="E46" s="65"/>
      <c r="I46" s="153" t="e">
        <f t="shared" si="14"/>
        <v>#DIV/0!</v>
      </c>
      <c r="J46" s="153" t="e">
        <f t="shared" si="15"/>
        <v>#DIV/0!</v>
      </c>
      <c r="K46" s="153" t="e">
        <f t="shared" si="16"/>
        <v>#DIV/0!</v>
      </c>
    </row>
    <row r="47" spans="1:11" ht="51" x14ac:dyDescent="0.25">
      <c r="A47" s="45" t="s">
        <v>196</v>
      </c>
      <c r="B47" s="98" t="s">
        <v>440</v>
      </c>
      <c r="C47" s="106"/>
      <c r="D47" s="64"/>
      <c r="E47" s="126"/>
      <c r="F47" s="151">
        <v>7.0000000000000007E-2</v>
      </c>
      <c r="G47" s="151">
        <v>1.1299999999999999</v>
      </c>
      <c r="H47" s="122">
        <f>F47+G47</f>
        <v>1.2</v>
      </c>
      <c r="I47" s="153" t="e">
        <f t="shared" si="14"/>
        <v>#DIV/0!</v>
      </c>
      <c r="J47" s="153" t="e">
        <f t="shared" si="15"/>
        <v>#DIV/0!</v>
      </c>
      <c r="K47" s="153" t="e">
        <f t="shared" si="16"/>
        <v>#DIV/0!</v>
      </c>
    </row>
    <row r="48" spans="1:11" ht="51" x14ac:dyDescent="0.25">
      <c r="A48" s="49" t="s">
        <v>442</v>
      </c>
      <c r="B48" s="98" t="s">
        <v>441</v>
      </c>
      <c r="C48" s="122">
        <v>0.01</v>
      </c>
      <c r="D48" s="122">
        <v>1.05</v>
      </c>
      <c r="E48" s="122">
        <f>C48+D48</f>
        <v>1.06</v>
      </c>
      <c r="F48" s="122">
        <v>0.04</v>
      </c>
      <c r="G48" s="122">
        <v>0.91</v>
      </c>
      <c r="H48" s="122">
        <f>F48+G48</f>
        <v>0.95000000000000007</v>
      </c>
      <c r="I48" s="153">
        <f t="shared" si="14"/>
        <v>400</v>
      </c>
      <c r="J48" s="153">
        <f t="shared" si="15"/>
        <v>86.666666666666671</v>
      </c>
      <c r="K48" s="153">
        <f t="shared" si="16"/>
        <v>89.622641509433961</v>
      </c>
    </row>
    <row r="49" spans="1:11" ht="25.5" x14ac:dyDescent="0.25">
      <c r="A49" s="46" t="s">
        <v>443</v>
      </c>
      <c r="B49" s="98" t="s">
        <v>444</v>
      </c>
      <c r="C49" s="122"/>
      <c r="D49" s="122"/>
      <c r="E49" s="122"/>
      <c r="F49" s="122">
        <v>0.38</v>
      </c>
      <c r="G49" s="122">
        <v>1.22</v>
      </c>
      <c r="H49" s="122">
        <f>F49+G49</f>
        <v>1.6</v>
      </c>
      <c r="I49" s="153" t="e">
        <f t="shared" si="14"/>
        <v>#DIV/0!</v>
      </c>
      <c r="J49" s="153" t="e">
        <f t="shared" si="15"/>
        <v>#DIV/0!</v>
      </c>
      <c r="K49" s="153" t="e">
        <f t="shared" si="16"/>
        <v>#DIV/0!</v>
      </c>
    </row>
    <row r="50" spans="1:11" ht="25.5" x14ac:dyDescent="0.25">
      <c r="A50" s="45" t="s">
        <v>446</v>
      </c>
      <c r="B50" s="98" t="s">
        <v>445</v>
      </c>
      <c r="C50" s="122">
        <v>0</v>
      </c>
      <c r="D50" s="122">
        <v>0.22</v>
      </c>
      <c r="E50" s="122">
        <f>C50+D50</f>
        <v>0.22</v>
      </c>
      <c r="F50" s="122">
        <v>0.01</v>
      </c>
      <c r="G50" s="122">
        <v>0.22</v>
      </c>
      <c r="H50" s="122">
        <f>F50+G50</f>
        <v>0.23</v>
      </c>
      <c r="I50" s="153" t="e">
        <f t="shared" si="14"/>
        <v>#DIV/0!</v>
      </c>
      <c r="J50" s="153">
        <f t="shared" si="15"/>
        <v>100</v>
      </c>
      <c r="K50" s="153">
        <f t="shared" si="16"/>
        <v>104.54545454545455</v>
      </c>
    </row>
    <row r="51" spans="1:11" ht="16.5" customHeight="1" x14ac:dyDescent="0.25">
      <c r="A51" s="48" t="s">
        <v>276</v>
      </c>
      <c r="B51" s="502" t="s">
        <v>218</v>
      </c>
      <c r="C51" s="517"/>
      <c r="D51" s="517"/>
      <c r="E51" s="65"/>
      <c r="I51" s="153" t="e">
        <f t="shared" si="14"/>
        <v>#DIV/0!</v>
      </c>
      <c r="J51" s="153" t="e">
        <f t="shared" si="15"/>
        <v>#DIV/0!</v>
      </c>
      <c r="K51" s="153" t="e">
        <f t="shared" si="16"/>
        <v>#DIV/0!</v>
      </c>
    </row>
    <row r="52" spans="1:11" ht="25.5" x14ac:dyDescent="0.25">
      <c r="A52" s="147" t="s">
        <v>448</v>
      </c>
      <c r="B52" s="100" t="s">
        <v>447</v>
      </c>
      <c r="C52" s="125"/>
      <c r="D52" s="127"/>
      <c r="E52" s="126"/>
      <c r="F52" s="125"/>
      <c r="G52" s="127"/>
      <c r="H52" s="126"/>
      <c r="I52" s="153" t="e">
        <f t="shared" si="14"/>
        <v>#DIV/0!</v>
      </c>
      <c r="J52" s="153" t="e">
        <f t="shared" si="15"/>
        <v>#DIV/0!</v>
      </c>
      <c r="K52" s="153" t="e">
        <f t="shared" si="16"/>
        <v>#DIV/0!</v>
      </c>
    </row>
    <row r="53" spans="1:11" x14ac:dyDescent="0.25">
      <c r="A53" s="45" t="s">
        <v>449</v>
      </c>
      <c r="B53" s="98" t="s">
        <v>219</v>
      </c>
      <c r="C53" s="122">
        <v>0.11</v>
      </c>
      <c r="D53" s="122">
        <v>0.72</v>
      </c>
      <c r="E53" s="122">
        <f t="shared" ref="E53" si="19">C53+D53</f>
        <v>0.83</v>
      </c>
      <c r="F53" s="122">
        <v>0.1</v>
      </c>
      <c r="G53" s="122">
        <v>0.78</v>
      </c>
      <c r="H53" s="122">
        <f t="shared" ref="H53:H54" si="20">F53+G53</f>
        <v>0.88</v>
      </c>
      <c r="I53" s="153">
        <f t="shared" si="14"/>
        <v>90.909090909090921</v>
      </c>
      <c r="J53" s="153">
        <f t="shared" si="15"/>
        <v>108.33333333333334</v>
      </c>
      <c r="K53" s="153">
        <f t="shared" si="16"/>
        <v>106.02409638554218</v>
      </c>
    </row>
    <row r="54" spans="1:11" x14ac:dyDescent="0.25">
      <c r="A54" s="45" t="s">
        <v>450</v>
      </c>
      <c r="B54" s="98" t="s">
        <v>451</v>
      </c>
      <c r="C54" s="122"/>
      <c r="D54" s="122"/>
      <c r="E54" s="122"/>
      <c r="F54" s="122">
        <v>0.3</v>
      </c>
      <c r="G54" s="122">
        <v>0.51</v>
      </c>
      <c r="H54" s="122">
        <f t="shared" si="20"/>
        <v>0.81</v>
      </c>
      <c r="I54" s="153" t="e">
        <f t="shared" si="14"/>
        <v>#DIV/0!</v>
      </c>
      <c r="J54" s="153" t="e">
        <f t="shared" si="15"/>
        <v>#DIV/0!</v>
      </c>
      <c r="K54" s="153" t="e">
        <f t="shared" si="16"/>
        <v>#DIV/0!</v>
      </c>
    </row>
    <row r="55" spans="1:11" ht="76.5" x14ac:dyDescent="0.25">
      <c r="A55" s="45" t="s">
        <v>453</v>
      </c>
      <c r="B55" s="98" t="s">
        <v>452</v>
      </c>
      <c r="C55" s="122"/>
      <c r="D55" s="122"/>
      <c r="E55" s="122"/>
      <c r="F55" s="122"/>
      <c r="G55" s="122"/>
      <c r="H55" s="122"/>
      <c r="I55" s="153" t="e">
        <f t="shared" si="14"/>
        <v>#DIV/0!</v>
      </c>
      <c r="J55" s="153" t="e">
        <f t="shared" si="15"/>
        <v>#DIV/0!</v>
      </c>
      <c r="K55" s="153" t="e">
        <f t="shared" si="16"/>
        <v>#DIV/0!</v>
      </c>
    </row>
    <row r="56" spans="1:11" x14ac:dyDescent="0.25">
      <c r="A56" s="45" t="s">
        <v>454</v>
      </c>
      <c r="B56" s="101" t="s">
        <v>228</v>
      </c>
      <c r="C56" s="122">
        <v>0.05</v>
      </c>
      <c r="D56" s="122">
        <v>0.25</v>
      </c>
      <c r="E56" s="122">
        <f t="shared" ref="E56:E80" si="21">C56+D56</f>
        <v>0.3</v>
      </c>
      <c r="F56" s="122">
        <v>0.14000000000000001</v>
      </c>
      <c r="G56" s="122">
        <v>0.25</v>
      </c>
      <c r="H56" s="122">
        <f t="shared" ref="H56:H80" si="22">F56+G56</f>
        <v>0.39</v>
      </c>
      <c r="I56" s="153">
        <f t="shared" si="14"/>
        <v>280</v>
      </c>
      <c r="J56" s="153">
        <f t="shared" si="15"/>
        <v>100</v>
      </c>
      <c r="K56" s="153">
        <f t="shared" si="16"/>
        <v>130</v>
      </c>
    </row>
    <row r="57" spans="1:11" x14ac:dyDescent="0.25">
      <c r="A57" s="45" t="s">
        <v>455</v>
      </c>
      <c r="B57" s="101" t="s">
        <v>229</v>
      </c>
      <c r="C57" s="122">
        <v>0.41</v>
      </c>
      <c r="D57" s="122">
        <v>0.25</v>
      </c>
      <c r="E57" s="122">
        <f t="shared" si="21"/>
        <v>0.65999999999999992</v>
      </c>
      <c r="F57" s="122">
        <v>0.5</v>
      </c>
      <c r="G57" s="122">
        <v>0.25</v>
      </c>
      <c r="H57" s="122">
        <f t="shared" si="22"/>
        <v>0.75</v>
      </c>
      <c r="I57" s="153">
        <f t="shared" si="14"/>
        <v>121.95121951219512</v>
      </c>
      <c r="J57" s="153">
        <f t="shared" si="15"/>
        <v>100</v>
      </c>
      <c r="K57" s="153">
        <f t="shared" si="16"/>
        <v>113.63636363636364</v>
      </c>
    </row>
    <row r="58" spans="1:11" x14ac:dyDescent="0.25">
      <c r="A58" s="45" t="s">
        <v>456</v>
      </c>
      <c r="B58" s="101" t="s">
        <v>230</v>
      </c>
      <c r="C58" s="122">
        <v>0.08</v>
      </c>
      <c r="D58" s="122">
        <v>0.25</v>
      </c>
      <c r="E58" s="122">
        <f t="shared" si="21"/>
        <v>0.33</v>
      </c>
      <c r="F58" s="122">
        <v>0.17</v>
      </c>
      <c r="G58" s="122">
        <v>0.25</v>
      </c>
      <c r="H58" s="122">
        <f t="shared" si="22"/>
        <v>0.42000000000000004</v>
      </c>
      <c r="I58" s="153">
        <f t="shared" si="14"/>
        <v>212.5</v>
      </c>
      <c r="J58" s="153">
        <f t="shared" si="15"/>
        <v>100</v>
      </c>
      <c r="K58" s="153">
        <f t="shared" si="16"/>
        <v>127.27272727272727</v>
      </c>
    </row>
    <row r="59" spans="1:11" x14ac:dyDescent="0.25">
      <c r="A59" s="45" t="s">
        <v>457</v>
      </c>
      <c r="B59" s="101" t="s">
        <v>231</v>
      </c>
      <c r="C59" s="122">
        <v>0.08</v>
      </c>
      <c r="D59" s="122">
        <v>0.25</v>
      </c>
      <c r="E59" s="122">
        <f t="shared" si="21"/>
        <v>0.33</v>
      </c>
      <c r="F59" s="122">
        <v>0.16</v>
      </c>
      <c r="G59" s="122">
        <v>0.25</v>
      </c>
      <c r="H59" s="122">
        <f t="shared" si="22"/>
        <v>0.41000000000000003</v>
      </c>
      <c r="I59" s="153">
        <f t="shared" si="14"/>
        <v>200</v>
      </c>
      <c r="J59" s="153">
        <f t="shared" si="15"/>
        <v>100</v>
      </c>
      <c r="K59" s="153">
        <f t="shared" si="16"/>
        <v>124.24242424242425</v>
      </c>
    </row>
    <row r="60" spans="1:11" x14ac:dyDescent="0.25">
      <c r="A60" s="45" t="s">
        <v>458</v>
      </c>
      <c r="B60" s="101" t="s">
        <v>232</v>
      </c>
      <c r="C60" s="122">
        <v>0.09</v>
      </c>
      <c r="D60" s="122">
        <v>0.25</v>
      </c>
      <c r="E60" s="122">
        <f t="shared" si="21"/>
        <v>0.33999999999999997</v>
      </c>
      <c r="F60" s="122">
        <v>0.18</v>
      </c>
      <c r="G60" s="122">
        <v>0.25</v>
      </c>
      <c r="H60" s="122">
        <f t="shared" si="22"/>
        <v>0.43</v>
      </c>
      <c r="I60" s="153">
        <f t="shared" si="14"/>
        <v>200</v>
      </c>
      <c r="J60" s="153">
        <f t="shared" si="15"/>
        <v>100</v>
      </c>
      <c r="K60" s="153">
        <f t="shared" si="16"/>
        <v>126.47058823529413</v>
      </c>
    </row>
    <row r="61" spans="1:11" x14ac:dyDescent="0.25">
      <c r="A61" s="45" t="s">
        <v>459</v>
      </c>
      <c r="B61" s="101" t="s">
        <v>233</v>
      </c>
      <c r="C61" s="122">
        <v>0.06</v>
      </c>
      <c r="D61" s="122">
        <v>0.25</v>
      </c>
      <c r="E61" s="122">
        <f t="shared" si="21"/>
        <v>0.31</v>
      </c>
      <c r="F61" s="122">
        <v>0.15</v>
      </c>
      <c r="G61" s="122">
        <v>0.25</v>
      </c>
      <c r="H61" s="122">
        <f t="shared" si="22"/>
        <v>0.4</v>
      </c>
      <c r="I61" s="153">
        <f t="shared" si="14"/>
        <v>250</v>
      </c>
      <c r="J61" s="153">
        <f t="shared" si="15"/>
        <v>100</v>
      </c>
      <c r="K61" s="153">
        <f t="shared" si="16"/>
        <v>129.03225806451616</v>
      </c>
    </row>
    <row r="62" spans="1:11" x14ac:dyDescent="0.25">
      <c r="A62" s="45" t="s">
        <v>460</v>
      </c>
      <c r="B62" s="101" t="s">
        <v>234</v>
      </c>
      <c r="C62" s="122">
        <v>0.05</v>
      </c>
      <c r="D62" s="122">
        <v>0.25</v>
      </c>
      <c r="E62" s="122">
        <f t="shared" si="21"/>
        <v>0.3</v>
      </c>
      <c r="F62" s="122">
        <v>0.15</v>
      </c>
      <c r="G62" s="122">
        <v>0.25</v>
      </c>
      <c r="H62" s="122">
        <f t="shared" si="22"/>
        <v>0.4</v>
      </c>
      <c r="I62" s="153">
        <f t="shared" si="14"/>
        <v>299.99999999999994</v>
      </c>
      <c r="J62" s="153">
        <f t="shared" si="15"/>
        <v>100</v>
      </c>
      <c r="K62" s="153">
        <f t="shared" si="16"/>
        <v>133.33333333333334</v>
      </c>
    </row>
    <row r="63" spans="1:11" x14ac:dyDescent="0.25">
      <c r="A63" s="45" t="s">
        <v>461</v>
      </c>
      <c r="B63" s="101" t="s">
        <v>235</v>
      </c>
      <c r="C63" s="122">
        <v>0.12</v>
      </c>
      <c r="D63" s="122">
        <v>0.25</v>
      </c>
      <c r="E63" s="122">
        <f t="shared" si="21"/>
        <v>0.37</v>
      </c>
      <c r="F63" s="122">
        <v>0.21</v>
      </c>
      <c r="G63" s="122">
        <v>0.25</v>
      </c>
      <c r="H63" s="122">
        <f t="shared" si="22"/>
        <v>0.45999999999999996</v>
      </c>
      <c r="I63" s="153">
        <f t="shared" si="14"/>
        <v>175</v>
      </c>
      <c r="J63" s="153">
        <f t="shared" si="15"/>
        <v>100</v>
      </c>
      <c r="K63" s="153">
        <f t="shared" si="16"/>
        <v>124.32432432432432</v>
      </c>
    </row>
    <row r="64" spans="1:11" x14ac:dyDescent="0.25">
      <c r="A64" s="45" t="s">
        <v>462</v>
      </c>
      <c r="B64" s="101" t="s">
        <v>236</v>
      </c>
      <c r="C64" s="122">
        <v>0.09</v>
      </c>
      <c r="D64" s="122">
        <v>0.25</v>
      </c>
      <c r="E64" s="122">
        <f t="shared" si="21"/>
        <v>0.33999999999999997</v>
      </c>
      <c r="F64" s="122">
        <v>0.17</v>
      </c>
      <c r="G64" s="122">
        <v>0.25</v>
      </c>
      <c r="H64" s="122">
        <f t="shared" si="22"/>
        <v>0.42000000000000004</v>
      </c>
      <c r="I64" s="153">
        <f t="shared" si="14"/>
        <v>188.88888888888891</v>
      </c>
      <c r="J64" s="153">
        <f t="shared" si="15"/>
        <v>100</v>
      </c>
      <c r="K64" s="153">
        <f t="shared" si="16"/>
        <v>123.52941176470591</v>
      </c>
    </row>
    <row r="65" spans="1:11" x14ac:dyDescent="0.25">
      <c r="A65" s="45" t="s">
        <v>463</v>
      </c>
      <c r="B65" s="101" t="s">
        <v>237</v>
      </c>
      <c r="C65" s="122">
        <v>0.18</v>
      </c>
      <c r="D65" s="122">
        <v>0.25</v>
      </c>
      <c r="E65" s="122">
        <f t="shared" si="21"/>
        <v>0.43</v>
      </c>
      <c r="F65" s="122">
        <v>0.27</v>
      </c>
      <c r="G65" s="122">
        <v>0.25</v>
      </c>
      <c r="H65" s="122">
        <f t="shared" si="22"/>
        <v>0.52</v>
      </c>
      <c r="I65" s="153">
        <f t="shared" si="14"/>
        <v>150.00000000000003</v>
      </c>
      <c r="J65" s="153">
        <f t="shared" si="15"/>
        <v>100</v>
      </c>
      <c r="K65" s="153">
        <f t="shared" si="16"/>
        <v>120.93023255813955</v>
      </c>
    </row>
    <row r="66" spans="1:11" x14ac:dyDescent="0.25">
      <c r="A66" s="45" t="s">
        <v>464</v>
      </c>
      <c r="B66" s="101" t="s">
        <v>238</v>
      </c>
      <c r="C66" s="122">
        <v>0.05</v>
      </c>
      <c r="D66" s="122">
        <v>0.25</v>
      </c>
      <c r="E66" s="122">
        <f t="shared" si="21"/>
        <v>0.3</v>
      </c>
      <c r="F66" s="122">
        <v>0.14000000000000001</v>
      </c>
      <c r="G66" s="122">
        <v>0.25</v>
      </c>
      <c r="H66" s="122">
        <f t="shared" si="22"/>
        <v>0.39</v>
      </c>
      <c r="I66" s="153">
        <f t="shared" si="14"/>
        <v>280</v>
      </c>
      <c r="J66" s="153">
        <f t="shared" si="15"/>
        <v>100</v>
      </c>
      <c r="K66" s="153">
        <f t="shared" si="16"/>
        <v>130</v>
      </c>
    </row>
    <row r="67" spans="1:11" x14ac:dyDescent="0.25">
      <c r="A67" s="45" t="s">
        <v>465</v>
      </c>
      <c r="B67" s="101" t="s">
        <v>239</v>
      </c>
      <c r="C67" s="122">
        <v>0.11</v>
      </c>
      <c r="D67" s="122">
        <v>0.25</v>
      </c>
      <c r="E67" s="122">
        <f t="shared" si="21"/>
        <v>0.36</v>
      </c>
      <c r="F67" s="122">
        <v>0.2</v>
      </c>
      <c r="G67" s="122">
        <v>0.25</v>
      </c>
      <c r="H67" s="122">
        <f t="shared" si="22"/>
        <v>0.45</v>
      </c>
      <c r="I67" s="153">
        <f t="shared" si="14"/>
        <v>181.81818181818184</v>
      </c>
      <c r="J67" s="153">
        <f t="shared" si="15"/>
        <v>100</v>
      </c>
      <c r="K67" s="153">
        <f t="shared" si="16"/>
        <v>125</v>
      </c>
    </row>
    <row r="68" spans="1:11" x14ac:dyDescent="0.25">
      <c r="A68" s="45" t="s">
        <v>466</v>
      </c>
      <c r="B68" s="101" t="s">
        <v>240</v>
      </c>
      <c r="C68" s="122">
        <v>0.17</v>
      </c>
      <c r="D68" s="122">
        <v>0.25</v>
      </c>
      <c r="E68" s="122">
        <f t="shared" si="21"/>
        <v>0.42000000000000004</v>
      </c>
      <c r="F68" s="122">
        <v>0.26</v>
      </c>
      <c r="G68" s="122">
        <v>0.25</v>
      </c>
      <c r="H68" s="122">
        <f t="shared" si="22"/>
        <v>0.51</v>
      </c>
      <c r="I68" s="153">
        <f t="shared" si="14"/>
        <v>152.94117647058823</v>
      </c>
      <c r="J68" s="153">
        <f t="shared" si="15"/>
        <v>100</v>
      </c>
      <c r="K68" s="153">
        <f t="shared" si="16"/>
        <v>121.42857142857142</v>
      </c>
    </row>
    <row r="69" spans="1:11" x14ac:dyDescent="0.25">
      <c r="A69" s="45" t="s">
        <v>467</v>
      </c>
      <c r="B69" s="101" t="s">
        <v>241</v>
      </c>
      <c r="C69" s="122">
        <v>0.12</v>
      </c>
      <c r="D69" s="122">
        <v>0.25</v>
      </c>
      <c r="E69" s="122">
        <f t="shared" si="21"/>
        <v>0.37</v>
      </c>
      <c r="F69" s="122">
        <v>0.21</v>
      </c>
      <c r="G69" s="122">
        <v>0.25</v>
      </c>
      <c r="H69" s="122">
        <f t="shared" si="22"/>
        <v>0.45999999999999996</v>
      </c>
      <c r="I69" s="153">
        <f t="shared" si="14"/>
        <v>175</v>
      </c>
      <c r="J69" s="153">
        <f t="shared" si="15"/>
        <v>100</v>
      </c>
      <c r="K69" s="153">
        <f t="shared" si="16"/>
        <v>124.32432432432432</v>
      </c>
    </row>
    <row r="70" spans="1:11" x14ac:dyDescent="0.25">
      <c r="A70" s="45" t="s">
        <v>468</v>
      </c>
      <c r="B70" s="101" t="s">
        <v>242</v>
      </c>
      <c r="C70" s="122">
        <v>0.13</v>
      </c>
      <c r="D70" s="122">
        <v>0.25</v>
      </c>
      <c r="E70" s="122">
        <f t="shared" si="21"/>
        <v>0.38</v>
      </c>
      <c r="F70" s="122">
        <v>0.22</v>
      </c>
      <c r="G70" s="122">
        <v>0.25</v>
      </c>
      <c r="H70" s="122">
        <f t="shared" si="22"/>
        <v>0.47</v>
      </c>
      <c r="I70" s="153">
        <f t="shared" si="14"/>
        <v>169.23076923076923</v>
      </c>
      <c r="J70" s="153">
        <f t="shared" si="15"/>
        <v>100</v>
      </c>
      <c r="K70" s="153">
        <f t="shared" si="16"/>
        <v>123.68421052631578</v>
      </c>
    </row>
    <row r="71" spans="1:11" x14ac:dyDescent="0.25">
      <c r="A71" s="45" t="s">
        <v>469</v>
      </c>
      <c r="B71" s="101" t="s">
        <v>243</v>
      </c>
      <c r="C71" s="122">
        <v>0.05</v>
      </c>
      <c r="D71" s="122">
        <v>0.25</v>
      </c>
      <c r="E71" s="122">
        <f t="shared" si="21"/>
        <v>0.3</v>
      </c>
      <c r="F71" s="122">
        <v>0.13</v>
      </c>
      <c r="G71" s="122">
        <v>0.25</v>
      </c>
      <c r="H71" s="122">
        <f t="shared" si="22"/>
        <v>0.38</v>
      </c>
      <c r="I71" s="153">
        <f t="shared" si="14"/>
        <v>260</v>
      </c>
      <c r="J71" s="153">
        <f t="shared" si="15"/>
        <v>100</v>
      </c>
      <c r="K71" s="153">
        <f t="shared" si="16"/>
        <v>126.66666666666669</v>
      </c>
    </row>
    <row r="72" spans="1:11" x14ac:dyDescent="0.25">
      <c r="A72" s="45" t="s">
        <v>470</v>
      </c>
      <c r="B72" s="101" t="s">
        <v>244</v>
      </c>
      <c r="C72" s="122">
        <v>0.1</v>
      </c>
      <c r="D72" s="122">
        <v>0.25</v>
      </c>
      <c r="E72" s="122">
        <f t="shared" si="21"/>
        <v>0.35</v>
      </c>
      <c r="F72" s="122">
        <v>0.19</v>
      </c>
      <c r="G72" s="122">
        <v>0.25</v>
      </c>
      <c r="H72" s="122">
        <f t="shared" si="22"/>
        <v>0.44</v>
      </c>
      <c r="I72" s="153">
        <f t="shared" si="14"/>
        <v>190</v>
      </c>
      <c r="J72" s="153">
        <f t="shared" si="15"/>
        <v>100</v>
      </c>
      <c r="K72" s="153">
        <f t="shared" si="16"/>
        <v>125.71428571428574</v>
      </c>
    </row>
    <row r="73" spans="1:11" x14ac:dyDescent="0.25">
      <c r="A73" s="45" t="s">
        <v>471</v>
      </c>
      <c r="B73" s="101" t="s">
        <v>245</v>
      </c>
      <c r="C73" s="122">
        <v>0.17</v>
      </c>
      <c r="D73" s="122">
        <v>0.25</v>
      </c>
      <c r="E73" s="122">
        <f t="shared" si="21"/>
        <v>0.42000000000000004</v>
      </c>
      <c r="F73" s="122">
        <v>0.26</v>
      </c>
      <c r="G73" s="122">
        <v>0.25</v>
      </c>
      <c r="H73" s="122">
        <f t="shared" si="22"/>
        <v>0.51</v>
      </c>
      <c r="I73" s="153">
        <f t="shared" si="14"/>
        <v>152.94117647058823</v>
      </c>
      <c r="J73" s="153">
        <f t="shared" si="15"/>
        <v>100</v>
      </c>
      <c r="K73" s="153">
        <f t="shared" si="16"/>
        <v>121.42857142857142</v>
      </c>
    </row>
    <row r="74" spans="1:11" x14ac:dyDescent="0.25">
      <c r="A74" s="45" t="s">
        <v>472</v>
      </c>
      <c r="B74" s="101" t="s">
        <v>246</v>
      </c>
      <c r="C74" s="122">
        <v>0.08</v>
      </c>
      <c r="D74" s="122">
        <v>0.25</v>
      </c>
      <c r="E74" s="122">
        <f t="shared" si="21"/>
        <v>0.33</v>
      </c>
      <c r="F74" s="122">
        <v>0.17</v>
      </c>
      <c r="G74" s="122">
        <v>0.25</v>
      </c>
      <c r="H74" s="122">
        <f t="shared" si="22"/>
        <v>0.42000000000000004</v>
      </c>
      <c r="I74" s="153">
        <f t="shared" si="14"/>
        <v>212.5</v>
      </c>
      <c r="J74" s="153">
        <f t="shared" si="15"/>
        <v>100</v>
      </c>
      <c r="K74" s="153">
        <f t="shared" si="16"/>
        <v>127.27272727272727</v>
      </c>
    </row>
    <row r="75" spans="1:11" x14ac:dyDescent="0.25">
      <c r="A75" s="45" t="s">
        <v>473</v>
      </c>
      <c r="B75" s="101" t="s">
        <v>247</v>
      </c>
      <c r="C75" s="122">
        <v>0.1</v>
      </c>
      <c r="D75" s="122">
        <v>0.25</v>
      </c>
      <c r="E75" s="122">
        <f t="shared" si="21"/>
        <v>0.35</v>
      </c>
      <c r="F75" s="122">
        <v>0.15</v>
      </c>
      <c r="G75" s="122">
        <v>0.25</v>
      </c>
      <c r="H75" s="122">
        <f t="shared" si="22"/>
        <v>0.4</v>
      </c>
      <c r="I75" s="153">
        <f t="shared" si="14"/>
        <v>149.99999999999997</v>
      </c>
      <c r="J75" s="153">
        <f t="shared" si="15"/>
        <v>100</v>
      </c>
      <c r="K75" s="153">
        <f t="shared" si="16"/>
        <v>114.28571428571431</v>
      </c>
    </row>
    <row r="76" spans="1:11" x14ac:dyDescent="0.25">
      <c r="A76" s="45" t="s">
        <v>474</v>
      </c>
      <c r="B76" s="101" t="s">
        <v>248</v>
      </c>
      <c r="C76" s="122">
        <v>0.08</v>
      </c>
      <c r="D76" s="122">
        <v>0.25</v>
      </c>
      <c r="E76" s="122">
        <f t="shared" si="21"/>
        <v>0.33</v>
      </c>
      <c r="F76" s="122">
        <v>0.17</v>
      </c>
      <c r="G76" s="122">
        <v>0.25</v>
      </c>
      <c r="H76" s="122">
        <f t="shared" si="22"/>
        <v>0.42000000000000004</v>
      </c>
      <c r="I76" s="153">
        <f t="shared" si="14"/>
        <v>212.5</v>
      </c>
      <c r="J76" s="153">
        <f t="shared" si="15"/>
        <v>100</v>
      </c>
      <c r="K76" s="153">
        <f t="shared" si="16"/>
        <v>127.27272727272727</v>
      </c>
    </row>
    <row r="77" spans="1:11" x14ac:dyDescent="0.25">
      <c r="A77" s="45" t="s">
        <v>475</v>
      </c>
      <c r="B77" s="101" t="s">
        <v>249</v>
      </c>
      <c r="C77" s="122">
        <v>1.2</v>
      </c>
      <c r="D77" s="122">
        <v>0.25</v>
      </c>
      <c r="E77" s="122">
        <f t="shared" si="21"/>
        <v>1.45</v>
      </c>
      <c r="F77" s="122">
        <v>1.62</v>
      </c>
      <c r="G77" s="122">
        <v>0.25</v>
      </c>
      <c r="H77" s="122">
        <f t="shared" si="22"/>
        <v>1.87</v>
      </c>
      <c r="I77" s="153">
        <f t="shared" si="14"/>
        <v>135</v>
      </c>
      <c r="J77" s="153">
        <f t="shared" si="15"/>
        <v>100</v>
      </c>
      <c r="K77" s="153">
        <f t="shared" si="16"/>
        <v>128.96551724137933</v>
      </c>
    </row>
    <row r="78" spans="1:11" x14ac:dyDescent="0.25">
      <c r="A78" s="45" t="s">
        <v>476</v>
      </c>
      <c r="B78" s="101" t="s">
        <v>315</v>
      </c>
      <c r="C78" s="128">
        <v>0.79</v>
      </c>
      <c r="D78" s="122">
        <v>0.25</v>
      </c>
      <c r="E78" s="122">
        <f t="shared" si="21"/>
        <v>1.04</v>
      </c>
      <c r="F78" s="128">
        <v>0.88</v>
      </c>
      <c r="G78" s="122">
        <v>0.25</v>
      </c>
      <c r="H78" s="122">
        <f t="shared" si="22"/>
        <v>1.1299999999999999</v>
      </c>
      <c r="I78" s="153">
        <f t="shared" si="14"/>
        <v>111.39240506329114</v>
      </c>
      <c r="J78" s="153">
        <f t="shared" si="15"/>
        <v>100</v>
      </c>
      <c r="K78" s="153">
        <f t="shared" si="16"/>
        <v>108.65384615384615</v>
      </c>
    </row>
    <row r="79" spans="1:11" x14ac:dyDescent="0.25">
      <c r="A79" s="45" t="s">
        <v>477</v>
      </c>
      <c r="B79" s="101" t="s">
        <v>316</v>
      </c>
      <c r="C79" s="128">
        <v>0.9</v>
      </c>
      <c r="D79" s="122">
        <v>0.25</v>
      </c>
      <c r="E79" s="122">
        <f t="shared" si="21"/>
        <v>1.1499999999999999</v>
      </c>
      <c r="F79" s="128">
        <v>0.99</v>
      </c>
      <c r="G79" s="122">
        <v>0.25</v>
      </c>
      <c r="H79" s="122">
        <f t="shared" si="22"/>
        <v>1.24</v>
      </c>
      <c r="I79" s="153">
        <f t="shared" si="14"/>
        <v>109.99999999999999</v>
      </c>
      <c r="J79" s="153">
        <f t="shared" si="15"/>
        <v>100</v>
      </c>
      <c r="K79" s="153">
        <f t="shared" si="16"/>
        <v>107.82608695652173</v>
      </c>
    </row>
    <row r="80" spans="1:11" x14ac:dyDescent="0.25">
      <c r="A80" s="45" t="s">
        <v>478</v>
      </c>
      <c r="B80" s="101" t="s">
        <v>317</v>
      </c>
      <c r="C80" s="128">
        <v>2.85</v>
      </c>
      <c r="D80" s="122">
        <v>0.25</v>
      </c>
      <c r="E80" s="122">
        <f t="shared" si="21"/>
        <v>3.1</v>
      </c>
      <c r="F80" s="128">
        <v>2.94</v>
      </c>
      <c r="G80" s="122">
        <v>0.25</v>
      </c>
      <c r="H80" s="122">
        <f t="shared" si="22"/>
        <v>3.19</v>
      </c>
      <c r="I80" s="153">
        <f t="shared" si="14"/>
        <v>103.1578947368421</v>
      </c>
      <c r="J80" s="153">
        <f t="shared" si="15"/>
        <v>100</v>
      </c>
      <c r="K80" s="153">
        <f t="shared" si="16"/>
        <v>102.90322580645162</v>
      </c>
    </row>
    <row r="81" spans="1:11" ht="25.5" x14ac:dyDescent="0.25">
      <c r="A81" s="45" t="s">
        <v>479</v>
      </c>
      <c r="B81" s="101" t="s">
        <v>480</v>
      </c>
      <c r="C81" s="122">
        <v>1.4</v>
      </c>
      <c r="D81" s="122">
        <v>0.54</v>
      </c>
      <c r="E81" s="122">
        <f>C81+D81</f>
        <v>1.94</v>
      </c>
      <c r="F81" s="122">
        <v>0.85</v>
      </c>
      <c r="G81" s="122">
        <v>0.6</v>
      </c>
      <c r="H81" s="122">
        <f>F81+G81</f>
        <v>1.45</v>
      </c>
      <c r="I81" s="153">
        <f t="shared" si="14"/>
        <v>60.714285714285722</v>
      </c>
      <c r="J81" s="153">
        <f t="shared" si="15"/>
        <v>111.1111111111111</v>
      </c>
      <c r="K81" s="153">
        <f t="shared" si="16"/>
        <v>74.742268041237111</v>
      </c>
    </row>
    <row r="82" spans="1:11" ht="31.5" customHeight="1" x14ac:dyDescent="0.25">
      <c r="A82" s="45" t="s">
        <v>482</v>
      </c>
      <c r="B82" s="101" t="s">
        <v>481</v>
      </c>
      <c r="C82" s="122">
        <v>0.92</v>
      </c>
      <c r="D82" s="122">
        <v>0.78</v>
      </c>
      <c r="E82" s="122">
        <f>C82+D82</f>
        <v>1.7000000000000002</v>
      </c>
      <c r="F82" s="122">
        <v>2.0499999999999998</v>
      </c>
      <c r="G82" s="122">
        <v>0.84</v>
      </c>
      <c r="H82" s="122">
        <f>F82+G82</f>
        <v>2.8899999999999997</v>
      </c>
      <c r="I82" s="153">
        <f t="shared" si="14"/>
        <v>222.82608695652172</v>
      </c>
      <c r="J82" s="153">
        <f t="shared" si="15"/>
        <v>107.69230769230769</v>
      </c>
      <c r="K82" s="153">
        <f t="shared" si="16"/>
        <v>169.99999999999997</v>
      </c>
    </row>
    <row r="83" spans="1:11" ht="21" customHeight="1" x14ac:dyDescent="0.25">
      <c r="A83" s="48" t="s">
        <v>279</v>
      </c>
      <c r="B83" s="504" t="s">
        <v>250</v>
      </c>
      <c r="C83" s="505"/>
      <c r="D83" s="505"/>
      <c r="E83" s="506"/>
      <c r="I83" s="153" t="e">
        <f t="shared" si="14"/>
        <v>#DIV/0!</v>
      </c>
      <c r="J83" s="153" t="e">
        <f t="shared" si="15"/>
        <v>#DIV/0!</v>
      </c>
      <c r="K83" s="153" t="e">
        <f t="shared" si="16"/>
        <v>#DIV/0!</v>
      </c>
    </row>
    <row r="84" spans="1:11" ht="49.5" customHeight="1" x14ac:dyDescent="0.25">
      <c r="A84" s="45" t="s">
        <v>483</v>
      </c>
      <c r="B84" s="101" t="s">
        <v>484</v>
      </c>
      <c r="C84" s="106"/>
      <c r="D84" s="64"/>
      <c r="E84" s="95"/>
      <c r="F84" s="106">
        <v>0.74</v>
      </c>
      <c r="G84" s="151">
        <v>0.43</v>
      </c>
      <c r="H84" s="122">
        <f t="shared" ref="H84:H87" si="23">F84+G84</f>
        <v>1.17</v>
      </c>
      <c r="I84" s="153" t="e">
        <f t="shared" si="14"/>
        <v>#DIV/0!</v>
      </c>
      <c r="J84" s="153" t="e">
        <f t="shared" si="15"/>
        <v>#DIV/0!</v>
      </c>
      <c r="K84" s="153" t="e">
        <f t="shared" si="16"/>
        <v>#DIV/0!</v>
      </c>
    </row>
    <row r="85" spans="1:11" ht="60" customHeight="1" x14ac:dyDescent="0.25">
      <c r="A85" s="45" t="s">
        <v>486</v>
      </c>
      <c r="B85" s="101" t="s">
        <v>485</v>
      </c>
      <c r="C85" s="122">
        <v>1.34</v>
      </c>
      <c r="D85" s="122">
        <v>1.29</v>
      </c>
      <c r="E85" s="122">
        <f t="shared" ref="E85:E87" si="24">C85+D85</f>
        <v>2.63</v>
      </c>
      <c r="F85" s="122">
        <v>0.57999999999999996</v>
      </c>
      <c r="G85" s="122">
        <v>2.16</v>
      </c>
      <c r="H85" s="122">
        <f t="shared" si="23"/>
        <v>2.74</v>
      </c>
      <c r="I85" s="153">
        <f t="shared" si="14"/>
        <v>43.283582089552233</v>
      </c>
      <c r="J85" s="153">
        <f t="shared" si="15"/>
        <v>167.44186046511629</v>
      </c>
      <c r="K85" s="153">
        <f t="shared" si="16"/>
        <v>104.18250950570342</v>
      </c>
    </row>
    <row r="86" spans="1:11" ht="60" customHeight="1" x14ac:dyDescent="0.25">
      <c r="A86" s="45" t="s">
        <v>488</v>
      </c>
      <c r="B86" s="101" t="s">
        <v>487</v>
      </c>
      <c r="C86" s="122">
        <v>0.93</v>
      </c>
      <c r="D86" s="122">
        <v>0.34</v>
      </c>
      <c r="E86" s="122">
        <f t="shared" si="24"/>
        <v>1.27</v>
      </c>
      <c r="F86" s="122">
        <v>0.39</v>
      </c>
      <c r="G86" s="122">
        <v>0.4</v>
      </c>
      <c r="H86" s="122">
        <f t="shared" si="23"/>
        <v>0.79</v>
      </c>
      <c r="I86" s="153">
        <f t="shared" si="14"/>
        <v>41.935483870967744</v>
      </c>
      <c r="J86" s="153">
        <f t="shared" si="15"/>
        <v>117.64705882352942</v>
      </c>
      <c r="K86" s="153">
        <f t="shared" si="16"/>
        <v>62.204724409448822</v>
      </c>
    </row>
    <row r="87" spans="1:11" ht="50.25" customHeight="1" x14ac:dyDescent="0.25">
      <c r="A87" s="45" t="s">
        <v>490</v>
      </c>
      <c r="B87" s="101" t="s">
        <v>489</v>
      </c>
      <c r="C87" s="122">
        <v>0.81</v>
      </c>
      <c r="D87" s="122">
        <v>1.1499999999999999</v>
      </c>
      <c r="E87" s="122">
        <f t="shared" si="24"/>
        <v>1.96</v>
      </c>
      <c r="F87" s="122">
        <v>0.4</v>
      </c>
      <c r="G87" s="122">
        <v>1.1000000000000001</v>
      </c>
      <c r="H87" s="122">
        <f t="shared" si="23"/>
        <v>1.5</v>
      </c>
      <c r="I87" s="153">
        <f t="shared" si="14"/>
        <v>49.382716049382715</v>
      </c>
      <c r="J87" s="153">
        <f t="shared" si="15"/>
        <v>95.652173913043498</v>
      </c>
      <c r="K87" s="153">
        <f t="shared" si="16"/>
        <v>76.530612244897952</v>
      </c>
    </row>
    <row r="88" spans="1:11" ht="24.75" customHeight="1" x14ac:dyDescent="0.25">
      <c r="A88" s="148" t="s">
        <v>280</v>
      </c>
      <c r="B88" s="507" t="s">
        <v>251</v>
      </c>
      <c r="C88" s="522"/>
      <c r="D88" s="522"/>
      <c r="E88" s="506"/>
      <c r="I88" s="153" t="e">
        <f t="shared" ref="I88:I126" si="25">F88/C88*100</f>
        <v>#DIV/0!</v>
      </c>
      <c r="J88" s="153" t="e">
        <f t="shared" ref="J88:J126" si="26">G88/D88*100</f>
        <v>#DIV/0!</v>
      </c>
      <c r="K88" s="153" t="e">
        <f t="shared" ref="K88:K126" si="27">H88/E88*100</f>
        <v>#DIV/0!</v>
      </c>
    </row>
    <row r="89" spans="1:11" ht="19.5" customHeight="1" x14ac:dyDescent="0.25">
      <c r="A89" s="126" t="s">
        <v>283</v>
      </c>
      <c r="B89" s="523" t="s">
        <v>494</v>
      </c>
      <c r="C89" s="524"/>
      <c r="D89" s="524"/>
      <c r="E89" s="525"/>
      <c r="I89" s="153" t="e">
        <f t="shared" si="25"/>
        <v>#DIV/0!</v>
      </c>
      <c r="J89" s="153" t="e">
        <f t="shared" si="26"/>
        <v>#DIV/0!</v>
      </c>
      <c r="K89" s="153" t="e">
        <f t="shared" si="27"/>
        <v>#DIV/0!</v>
      </c>
    </row>
    <row r="90" spans="1:11" ht="24.75" customHeight="1" x14ac:dyDescent="0.25">
      <c r="A90" s="126" t="s">
        <v>281</v>
      </c>
      <c r="B90" s="149" t="s">
        <v>491</v>
      </c>
      <c r="C90" s="126"/>
      <c r="D90" s="126"/>
      <c r="E90" s="150"/>
      <c r="F90" s="152">
        <v>0.51</v>
      </c>
      <c r="G90" s="152">
        <v>1.28</v>
      </c>
      <c r="H90" s="122">
        <f t="shared" ref="H90" si="28">F90+G90</f>
        <v>1.79</v>
      </c>
      <c r="I90" s="153" t="e">
        <f t="shared" si="25"/>
        <v>#DIV/0!</v>
      </c>
      <c r="J90" s="153" t="e">
        <f t="shared" si="26"/>
        <v>#DIV/0!</v>
      </c>
      <c r="K90" s="153" t="e">
        <f t="shared" si="27"/>
        <v>#DIV/0!</v>
      </c>
    </row>
    <row r="91" spans="1:11" ht="24.75" customHeight="1" x14ac:dyDescent="0.25">
      <c r="A91" s="126" t="s">
        <v>282</v>
      </c>
      <c r="B91" s="149" t="s">
        <v>492</v>
      </c>
      <c r="C91" s="126"/>
      <c r="D91" s="126"/>
      <c r="E91" s="150"/>
      <c r="F91" s="126"/>
      <c r="G91" s="126"/>
      <c r="H91" s="122"/>
      <c r="I91" s="153" t="e">
        <f t="shared" si="25"/>
        <v>#DIV/0!</v>
      </c>
      <c r="J91" s="153" t="e">
        <f t="shared" si="26"/>
        <v>#DIV/0!</v>
      </c>
      <c r="K91" s="153" t="e">
        <f t="shared" si="27"/>
        <v>#DIV/0!</v>
      </c>
    </row>
    <row r="92" spans="1:11" ht="24.75" customHeight="1" x14ac:dyDescent="0.25">
      <c r="A92" s="126"/>
      <c r="B92" s="149" t="s">
        <v>493</v>
      </c>
      <c r="C92" s="126"/>
      <c r="D92" s="126"/>
      <c r="E92" s="150"/>
      <c r="F92" s="126"/>
      <c r="G92" s="126"/>
      <c r="H92" s="122"/>
      <c r="I92" s="153" t="e">
        <f t="shared" si="25"/>
        <v>#DIV/0!</v>
      </c>
      <c r="J92" s="153" t="e">
        <f t="shared" si="26"/>
        <v>#DIV/0!</v>
      </c>
      <c r="K92" s="153" t="e">
        <f t="shared" si="27"/>
        <v>#DIV/0!</v>
      </c>
    </row>
    <row r="93" spans="1:11" ht="24.75" customHeight="1" x14ac:dyDescent="0.25">
      <c r="A93" s="126"/>
      <c r="B93" s="101" t="s">
        <v>220</v>
      </c>
      <c r="C93" s="122">
        <v>0.84</v>
      </c>
      <c r="D93" s="122">
        <v>0.78</v>
      </c>
      <c r="E93" s="122">
        <f>C93+D93</f>
        <v>1.62</v>
      </c>
      <c r="F93" s="122">
        <v>0.79</v>
      </c>
      <c r="G93" s="122">
        <v>1.39</v>
      </c>
      <c r="H93" s="122">
        <f>F93+G93</f>
        <v>2.1799999999999997</v>
      </c>
      <c r="I93" s="153">
        <f t="shared" si="25"/>
        <v>94.047619047619051</v>
      </c>
      <c r="J93" s="153">
        <f t="shared" si="26"/>
        <v>178.2051282051282</v>
      </c>
      <c r="K93" s="153">
        <f t="shared" si="27"/>
        <v>134.56790123456787</v>
      </c>
    </row>
    <row r="94" spans="1:11" ht="24.75" customHeight="1" x14ac:dyDescent="0.25">
      <c r="A94" s="126"/>
      <c r="B94" s="101" t="s">
        <v>221</v>
      </c>
      <c r="C94" s="122">
        <v>1.1000000000000001</v>
      </c>
      <c r="D94" s="122">
        <v>0.78</v>
      </c>
      <c r="E94" s="122">
        <f>C94+D94</f>
        <v>1.8800000000000001</v>
      </c>
      <c r="F94" s="122">
        <v>0.89</v>
      </c>
      <c r="G94" s="122">
        <v>1.39</v>
      </c>
      <c r="H94" s="122">
        <f>F94+G94</f>
        <v>2.2799999999999998</v>
      </c>
      <c r="I94" s="153">
        <f t="shared" si="25"/>
        <v>80.909090909090907</v>
      </c>
      <c r="J94" s="153">
        <f t="shared" si="26"/>
        <v>178.2051282051282</v>
      </c>
      <c r="K94" s="153">
        <f t="shared" si="27"/>
        <v>121.27659574468083</v>
      </c>
    </row>
    <row r="95" spans="1:11" ht="24.75" customHeight="1" x14ac:dyDescent="0.25">
      <c r="A95" s="126"/>
      <c r="B95" s="101" t="s">
        <v>222</v>
      </c>
      <c r="C95" s="122">
        <v>1.25</v>
      </c>
      <c r="D95" s="122">
        <v>0.78</v>
      </c>
      <c r="E95" s="122">
        <f>C95+D95</f>
        <v>2.0300000000000002</v>
      </c>
      <c r="F95" s="122">
        <v>0.79</v>
      </c>
      <c r="G95" s="122">
        <v>1.39</v>
      </c>
      <c r="H95" s="122">
        <f>F95+G95</f>
        <v>2.1799999999999997</v>
      </c>
      <c r="I95" s="153">
        <f t="shared" si="25"/>
        <v>63.2</v>
      </c>
      <c r="J95" s="153">
        <f t="shared" si="26"/>
        <v>178.2051282051282</v>
      </c>
      <c r="K95" s="153">
        <f t="shared" si="27"/>
        <v>107.38916256157634</v>
      </c>
    </row>
    <row r="96" spans="1:11" ht="24.75" customHeight="1" x14ac:dyDescent="0.25">
      <c r="A96" s="126"/>
      <c r="B96" s="149" t="s">
        <v>495</v>
      </c>
      <c r="C96" s="126"/>
      <c r="D96" s="126"/>
      <c r="E96" s="150"/>
      <c r="F96" s="126"/>
      <c r="G96" s="126"/>
      <c r="H96" s="150"/>
      <c r="I96" s="153" t="e">
        <f t="shared" si="25"/>
        <v>#DIV/0!</v>
      </c>
      <c r="J96" s="153" t="e">
        <f t="shared" si="26"/>
        <v>#DIV/0!</v>
      </c>
      <c r="K96" s="153" t="e">
        <f t="shared" si="27"/>
        <v>#DIV/0!</v>
      </c>
    </row>
    <row r="97" spans="1:11" ht="24.75" customHeight="1" x14ac:dyDescent="0.25">
      <c r="A97" s="126"/>
      <c r="B97" s="101" t="s">
        <v>223</v>
      </c>
      <c r="C97" s="122">
        <v>1.73</v>
      </c>
      <c r="D97" s="122">
        <v>2.2200000000000002</v>
      </c>
      <c r="E97" s="122">
        <f t="shared" ref="E97:E101" si="29">C97+D97</f>
        <v>3.95</v>
      </c>
      <c r="F97" s="122">
        <v>0.78</v>
      </c>
      <c r="G97" s="122">
        <v>1.39</v>
      </c>
      <c r="H97" s="122">
        <f t="shared" ref="H97:H101" si="30">F97+G97</f>
        <v>2.17</v>
      </c>
      <c r="I97" s="153">
        <f t="shared" si="25"/>
        <v>45.086705202312139</v>
      </c>
      <c r="J97" s="153">
        <f t="shared" si="26"/>
        <v>62.612612612612608</v>
      </c>
      <c r="K97" s="153">
        <f t="shared" si="27"/>
        <v>54.936708860759488</v>
      </c>
    </row>
    <row r="98" spans="1:11" ht="24.75" customHeight="1" x14ac:dyDescent="0.25">
      <c r="A98" s="126"/>
      <c r="B98" s="101" t="s">
        <v>224</v>
      </c>
      <c r="C98" s="122">
        <v>2.21</v>
      </c>
      <c r="D98" s="122">
        <v>2.2200000000000002</v>
      </c>
      <c r="E98" s="122">
        <f t="shared" si="29"/>
        <v>4.43</v>
      </c>
      <c r="F98" s="122">
        <v>1.25</v>
      </c>
      <c r="G98" s="122">
        <v>1.39</v>
      </c>
      <c r="H98" s="122">
        <f t="shared" si="30"/>
        <v>2.6399999999999997</v>
      </c>
      <c r="I98" s="153">
        <f t="shared" si="25"/>
        <v>56.561085972850677</v>
      </c>
      <c r="J98" s="153">
        <f t="shared" si="26"/>
        <v>62.612612612612608</v>
      </c>
      <c r="K98" s="153">
        <f t="shared" si="27"/>
        <v>59.593679458239279</v>
      </c>
    </row>
    <row r="99" spans="1:11" ht="24.75" customHeight="1" x14ac:dyDescent="0.25">
      <c r="A99" s="126"/>
      <c r="B99" s="101" t="s">
        <v>225</v>
      </c>
      <c r="C99" s="122">
        <v>1.78</v>
      </c>
      <c r="D99" s="122">
        <v>2.2200000000000002</v>
      </c>
      <c r="E99" s="122">
        <f t="shared" si="29"/>
        <v>4</v>
      </c>
      <c r="F99" s="122">
        <v>0.79</v>
      </c>
      <c r="G99" s="122">
        <v>1.39</v>
      </c>
      <c r="H99" s="122">
        <f t="shared" si="30"/>
        <v>2.1799999999999997</v>
      </c>
      <c r="I99" s="153">
        <f t="shared" si="25"/>
        <v>44.382022471910112</v>
      </c>
      <c r="J99" s="153">
        <f t="shared" si="26"/>
        <v>62.612612612612608</v>
      </c>
      <c r="K99" s="153">
        <f t="shared" si="27"/>
        <v>54.499999999999993</v>
      </c>
    </row>
    <row r="100" spans="1:11" ht="24.75" customHeight="1" x14ac:dyDescent="0.25">
      <c r="A100" s="126"/>
      <c r="B100" s="101" t="s">
        <v>226</v>
      </c>
      <c r="C100" s="122">
        <v>3.73</v>
      </c>
      <c r="D100" s="122">
        <v>2.2200000000000002</v>
      </c>
      <c r="E100" s="122">
        <f t="shared" si="29"/>
        <v>5.95</v>
      </c>
      <c r="F100" s="122">
        <v>2.74</v>
      </c>
      <c r="G100" s="122">
        <v>1.39</v>
      </c>
      <c r="H100" s="122">
        <f t="shared" si="30"/>
        <v>4.13</v>
      </c>
      <c r="I100" s="153">
        <f t="shared" si="25"/>
        <v>73.458445040214485</v>
      </c>
      <c r="J100" s="153">
        <f t="shared" si="26"/>
        <v>62.612612612612608</v>
      </c>
      <c r="K100" s="153">
        <f t="shared" si="27"/>
        <v>69.411764705882348</v>
      </c>
    </row>
    <row r="101" spans="1:11" ht="24.75" customHeight="1" x14ac:dyDescent="0.25">
      <c r="A101" s="126"/>
      <c r="B101" s="101" t="s">
        <v>227</v>
      </c>
      <c r="C101" s="122">
        <v>4.67</v>
      </c>
      <c r="D101" s="122">
        <v>2.2200000000000002</v>
      </c>
      <c r="E101" s="122">
        <f t="shared" si="29"/>
        <v>6.8900000000000006</v>
      </c>
      <c r="F101" s="122">
        <v>3.66</v>
      </c>
      <c r="G101" s="122">
        <v>1.39</v>
      </c>
      <c r="H101" s="122">
        <f t="shared" si="30"/>
        <v>5.05</v>
      </c>
      <c r="I101" s="153">
        <f t="shared" si="25"/>
        <v>78.372591006423988</v>
      </c>
      <c r="J101" s="153">
        <f t="shared" si="26"/>
        <v>62.612612612612608</v>
      </c>
      <c r="K101" s="153">
        <f t="shared" si="27"/>
        <v>73.294629898403471</v>
      </c>
    </row>
    <row r="102" spans="1:11" ht="24.75" customHeight="1" x14ac:dyDescent="0.25">
      <c r="A102" s="126"/>
      <c r="B102" s="101" t="s">
        <v>496</v>
      </c>
      <c r="C102" s="122">
        <v>1.73</v>
      </c>
      <c r="D102" s="122">
        <v>3.31</v>
      </c>
      <c r="E102" s="122">
        <f>C102+D102</f>
        <v>5.04</v>
      </c>
      <c r="F102" s="122">
        <v>0.79</v>
      </c>
      <c r="G102" s="122">
        <v>1.39</v>
      </c>
      <c r="H102" s="122">
        <f>F102+G102</f>
        <v>2.1799999999999997</v>
      </c>
      <c r="I102" s="153">
        <f t="shared" si="25"/>
        <v>45.664739884393072</v>
      </c>
      <c r="J102" s="153">
        <f t="shared" si="26"/>
        <v>41.993957703927485</v>
      </c>
      <c r="K102" s="153">
        <f t="shared" si="27"/>
        <v>43.253968253968253</v>
      </c>
    </row>
    <row r="103" spans="1:11" ht="24.75" customHeight="1" x14ac:dyDescent="0.25">
      <c r="A103" s="126"/>
      <c r="B103" s="101" t="s">
        <v>497</v>
      </c>
      <c r="C103" s="122">
        <v>2</v>
      </c>
      <c r="D103" s="122">
        <v>3.31</v>
      </c>
      <c r="E103" s="122">
        <f>C103+D103</f>
        <v>5.3100000000000005</v>
      </c>
      <c r="F103" s="122">
        <v>1.05</v>
      </c>
      <c r="G103" s="122">
        <v>1.39</v>
      </c>
      <c r="H103" s="122">
        <f>F103+G103</f>
        <v>2.44</v>
      </c>
      <c r="I103" s="153">
        <f t="shared" si="25"/>
        <v>52.5</v>
      </c>
      <c r="J103" s="153">
        <f t="shared" si="26"/>
        <v>41.993957703927485</v>
      </c>
      <c r="K103" s="153">
        <f t="shared" si="27"/>
        <v>45.951035781544256</v>
      </c>
    </row>
    <row r="104" spans="1:11" ht="54.75" customHeight="1" x14ac:dyDescent="0.25">
      <c r="A104" s="126" t="s">
        <v>284</v>
      </c>
      <c r="B104" s="523" t="s">
        <v>498</v>
      </c>
      <c r="C104" s="524"/>
      <c r="D104" s="524"/>
      <c r="E104" s="525"/>
      <c r="I104" s="153" t="e">
        <f t="shared" si="25"/>
        <v>#DIV/0!</v>
      </c>
      <c r="J104" s="153" t="e">
        <f t="shared" si="26"/>
        <v>#DIV/0!</v>
      </c>
      <c r="K104" s="153" t="e">
        <f t="shared" si="27"/>
        <v>#DIV/0!</v>
      </c>
    </row>
    <row r="105" spans="1:11" ht="38.25" customHeight="1" x14ac:dyDescent="0.25">
      <c r="A105" s="126" t="s">
        <v>285</v>
      </c>
      <c r="B105" s="149" t="s">
        <v>499</v>
      </c>
      <c r="C105" s="126"/>
      <c r="D105" s="126"/>
      <c r="E105" s="150"/>
      <c r="I105" s="153" t="e">
        <f t="shared" si="25"/>
        <v>#DIV/0!</v>
      </c>
      <c r="J105" s="153" t="e">
        <f t="shared" si="26"/>
        <v>#DIV/0!</v>
      </c>
      <c r="K105" s="153" t="e">
        <f t="shared" si="27"/>
        <v>#DIV/0!</v>
      </c>
    </row>
    <row r="106" spans="1:11" ht="15.75" x14ac:dyDescent="0.25">
      <c r="A106" s="48"/>
      <c r="B106" s="526" t="s">
        <v>500</v>
      </c>
      <c r="C106" s="517"/>
      <c r="D106" s="517"/>
      <c r="E106" s="527"/>
      <c r="I106" s="153" t="e">
        <f t="shared" si="25"/>
        <v>#DIV/0!</v>
      </c>
      <c r="J106" s="153" t="e">
        <f t="shared" si="26"/>
        <v>#DIV/0!</v>
      </c>
      <c r="K106" s="153" t="e">
        <f t="shared" si="27"/>
        <v>#DIV/0!</v>
      </c>
    </row>
    <row r="107" spans="1:11" ht="27" customHeight="1" x14ac:dyDescent="0.25">
      <c r="A107" s="45"/>
      <c r="B107" s="101" t="s">
        <v>403</v>
      </c>
      <c r="C107" s="122">
        <v>3.95</v>
      </c>
      <c r="D107" s="122">
        <v>1.08</v>
      </c>
      <c r="E107" s="122">
        <f>C107+D107</f>
        <v>5.03</v>
      </c>
      <c r="F107" s="122">
        <v>4.29</v>
      </c>
      <c r="G107" s="122">
        <v>2.56</v>
      </c>
      <c r="H107" s="122">
        <f>F107+G107</f>
        <v>6.85</v>
      </c>
      <c r="I107" s="153">
        <f t="shared" si="25"/>
        <v>108.60759493670886</v>
      </c>
      <c r="J107" s="153">
        <f t="shared" si="26"/>
        <v>237.03703703703701</v>
      </c>
      <c r="K107" s="153">
        <f t="shared" si="27"/>
        <v>136.18290258449304</v>
      </c>
    </row>
    <row r="108" spans="1:11" x14ac:dyDescent="0.25">
      <c r="A108" s="45"/>
      <c r="B108" s="101" t="s">
        <v>326</v>
      </c>
      <c r="C108" s="122">
        <v>6.25</v>
      </c>
      <c r="D108" s="122">
        <v>1.08</v>
      </c>
      <c r="E108" s="122">
        <f>C108+D108</f>
        <v>7.33</v>
      </c>
      <c r="F108" s="122">
        <v>6.84</v>
      </c>
      <c r="G108" s="122">
        <v>2.56</v>
      </c>
      <c r="H108" s="122">
        <f>F108+G108</f>
        <v>9.4</v>
      </c>
      <c r="I108" s="153">
        <f t="shared" si="25"/>
        <v>109.44</v>
      </c>
      <c r="J108" s="153">
        <f t="shared" si="26"/>
        <v>237.03703703703701</v>
      </c>
      <c r="K108" s="153">
        <f t="shared" si="27"/>
        <v>128.24010914051843</v>
      </c>
    </row>
    <row r="109" spans="1:11" x14ac:dyDescent="0.25">
      <c r="A109" s="45"/>
      <c r="B109" s="101" t="s">
        <v>327</v>
      </c>
      <c r="C109" s="122">
        <v>3.84</v>
      </c>
      <c r="D109" s="122">
        <v>1.08</v>
      </c>
      <c r="E109" s="122">
        <f>C109+D109</f>
        <v>4.92</v>
      </c>
      <c r="F109" s="122">
        <v>4.29</v>
      </c>
      <c r="G109" s="122">
        <v>2.56</v>
      </c>
      <c r="H109" s="122">
        <f>F109+G109</f>
        <v>6.85</v>
      </c>
      <c r="I109" s="153">
        <f t="shared" si="25"/>
        <v>111.71875</v>
      </c>
      <c r="J109" s="153">
        <f t="shared" si="26"/>
        <v>237.03703703703701</v>
      </c>
      <c r="K109" s="153">
        <f t="shared" si="27"/>
        <v>139.22764227642276</v>
      </c>
    </row>
    <row r="110" spans="1:11" ht="15.75" x14ac:dyDescent="0.25">
      <c r="A110" s="48"/>
      <c r="B110" s="518" t="s">
        <v>495</v>
      </c>
      <c r="C110" s="519"/>
      <c r="D110" s="519"/>
      <c r="E110" s="520"/>
      <c r="I110" s="153" t="e">
        <f t="shared" si="25"/>
        <v>#DIV/0!</v>
      </c>
      <c r="J110" s="153" t="e">
        <f t="shared" si="26"/>
        <v>#DIV/0!</v>
      </c>
      <c r="K110" s="153" t="e">
        <f t="shared" si="27"/>
        <v>#DIV/0!</v>
      </c>
    </row>
    <row r="111" spans="1:11" x14ac:dyDescent="0.25">
      <c r="A111" s="74"/>
      <c r="B111" s="101" t="s">
        <v>328</v>
      </c>
      <c r="C111" s="122">
        <v>4.78</v>
      </c>
      <c r="D111" s="122">
        <v>2.36</v>
      </c>
      <c r="E111" s="122">
        <f t="shared" ref="E111:E118" si="31">C111+D111</f>
        <v>7.1400000000000006</v>
      </c>
      <c r="F111" s="122">
        <v>4.63</v>
      </c>
      <c r="G111" s="122">
        <v>2.56</v>
      </c>
      <c r="H111" s="122">
        <f t="shared" ref="H111:H118" si="32">F111+G111</f>
        <v>7.1899999999999995</v>
      </c>
      <c r="I111" s="153">
        <f t="shared" si="25"/>
        <v>96.861924686192452</v>
      </c>
      <c r="J111" s="153">
        <f t="shared" si="26"/>
        <v>108.47457627118644</v>
      </c>
      <c r="K111" s="153">
        <f t="shared" si="27"/>
        <v>100.70028011204479</v>
      </c>
    </row>
    <row r="112" spans="1:11" x14ac:dyDescent="0.25">
      <c r="A112" s="74"/>
      <c r="B112" s="101" t="s">
        <v>329</v>
      </c>
      <c r="C112" s="122">
        <v>10.29</v>
      </c>
      <c r="D112" s="122">
        <v>2.36</v>
      </c>
      <c r="E112" s="122">
        <f t="shared" si="31"/>
        <v>12.649999999999999</v>
      </c>
      <c r="F112" s="122">
        <v>9.7799999999999994</v>
      </c>
      <c r="G112" s="122">
        <v>2.56</v>
      </c>
      <c r="H112" s="122">
        <f t="shared" si="32"/>
        <v>12.34</v>
      </c>
      <c r="I112" s="153">
        <f t="shared" si="25"/>
        <v>95.043731778425652</v>
      </c>
      <c r="J112" s="153">
        <f t="shared" si="26"/>
        <v>108.47457627118644</v>
      </c>
      <c r="K112" s="153">
        <f t="shared" si="27"/>
        <v>97.549407114624515</v>
      </c>
    </row>
    <row r="113" spans="1:11" x14ac:dyDescent="0.25">
      <c r="A113" s="74"/>
      <c r="B113" s="101" t="s">
        <v>330</v>
      </c>
      <c r="C113" s="122">
        <v>7.63</v>
      </c>
      <c r="D113" s="122">
        <v>2.36</v>
      </c>
      <c r="E113" s="122">
        <f t="shared" si="31"/>
        <v>9.99</v>
      </c>
      <c r="F113" s="122">
        <v>7.33</v>
      </c>
      <c r="G113" s="122">
        <v>2.56</v>
      </c>
      <c r="H113" s="122">
        <f t="shared" si="32"/>
        <v>9.89</v>
      </c>
      <c r="I113" s="153">
        <f t="shared" si="25"/>
        <v>96.068152031454787</v>
      </c>
      <c r="J113" s="153">
        <f t="shared" si="26"/>
        <v>108.47457627118644</v>
      </c>
      <c r="K113" s="153">
        <f t="shared" si="27"/>
        <v>98.998998998998999</v>
      </c>
    </row>
    <row r="114" spans="1:11" x14ac:dyDescent="0.25">
      <c r="A114" s="74"/>
      <c r="B114" s="101" t="s">
        <v>331</v>
      </c>
      <c r="C114" s="122">
        <v>7.22</v>
      </c>
      <c r="D114" s="122">
        <v>2.36</v>
      </c>
      <c r="E114" s="122">
        <f t="shared" si="31"/>
        <v>9.58</v>
      </c>
      <c r="F114" s="122">
        <v>6.91</v>
      </c>
      <c r="G114" s="122">
        <v>2.56</v>
      </c>
      <c r="H114" s="122">
        <f t="shared" si="32"/>
        <v>9.4700000000000006</v>
      </c>
      <c r="I114" s="153">
        <f t="shared" si="25"/>
        <v>95.706371191135744</v>
      </c>
      <c r="J114" s="153">
        <f t="shared" si="26"/>
        <v>108.47457627118644</v>
      </c>
      <c r="K114" s="153">
        <f t="shared" si="27"/>
        <v>98.851774530271413</v>
      </c>
    </row>
    <row r="115" spans="1:11" x14ac:dyDescent="0.25">
      <c r="A115" s="74"/>
      <c r="B115" s="101" t="s">
        <v>332</v>
      </c>
      <c r="C115" s="122">
        <v>7.22</v>
      </c>
      <c r="D115" s="122">
        <v>2.36</v>
      </c>
      <c r="E115" s="122">
        <f t="shared" si="31"/>
        <v>9.58</v>
      </c>
      <c r="F115" s="122">
        <v>6.91</v>
      </c>
      <c r="G115" s="122">
        <v>2.56</v>
      </c>
      <c r="H115" s="122">
        <f t="shared" si="32"/>
        <v>9.4700000000000006</v>
      </c>
      <c r="I115" s="153">
        <f t="shared" si="25"/>
        <v>95.706371191135744</v>
      </c>
      <c r="J115" s="153">
        <f t="shared" si="26"/>
        <v>108.47457627118644</v>
      </c>
      <c r="K115" s="153">
        <f t="shared" si="27"/>
        <v>98.851774530271413</v>
      </c>
    </row>
    <row r="116" spans="1:11" x14ac:dyDescent="0.25">
      <c r="A116" s="74"/>
      <c r="B116" s="101" t="s">
        <v>333</v>
      </c>
      <c r="C116" s="122">
        <v>9.0299999999999994</v>
      </c>
      <c r="D116" s="122">
        <v>2.36</v>
      </c>
      <c r="E116" s="122">
        <f t="shared" si="31"/>
        <v>11.389999999999999</v>
      </c>
      <c r="F116" s="122">
        <v>8.61</v>
      </c>
      <c r="G116" s="122">
        <v>2.56</v>
      </c>
      <c r="H116" s="122">
        <f t="shared" si="32"/>
        <v>11.17</v>
      </c>
      <c r="I116" s="153">
        <f t="shared" si="25"/>
        <v>95.348837209302332</v>
      </c>
      <c r="J116" s="153">
        <f t="shared" si="26"/>
        <v>108.47457627118644</v>
      </c>
      <c r="K116" s="153">
        <f t="shared" si="27"/>
        <v>98.068481123792807</v>
      </c>
    </row>
    <row r="117" spans="1:11" x14ac:dyDescent="0.25">
      <c r="A117" s="74"/>
      <c r="B117" s="101" t="s">
        <v>334</v>
      </c>
      <c r="C117" s="122">
        <v>7.18</v>
      </c>
      <c r="D117" s="122">
        <v>2.36</v>
      </c>
      <c r="E117" s="122">
        <f t="shared" si="31"/>
        <v>9.5399999999999991</v>
      </c>
      <c r="F117" s="122">
        <v>6.92</v>
      </c>
      <c r="G117" s="122">
        <v>2.56</v>
      </c>
      <c r="H117" s="122">
        <f t="shared" si="32"/>
        <v>9.48</v>
      </c>
      <c r="I117" s="153">
        <f t="shared" si="25"/>
        <v>96.378830083565461</v>
      </c>
      <c r="J117" s="153">
        <f t="shared" si="26"/>
        <v>108.47457627118644</v>
      </c>
      <c r="K117" s="153">
        <f t="shared" si="27"/>
        <v>99.371069182389945</v>
      </c>
    </row>
    <row r="118" spans="1:11" x14ac:dyDescent="0.25">
      <c r="A118" s="74"/>
      <c r="B118" s="101" t="s">
        <v>335</v>
      </c>
      <c r="C118" s="122">
        <v>7.95</v>
      </c>
      <c r="D118" s="122">
        <v>2.36</v>
      </c>
      <c r="E118" s="122">
        <f t="shared" si="31"/>
        <v>10.31</v>
      </c>
      <c r="F118" s="122">
        <v>7.6</v>
      </c>
      <c r="G118" s="122">
        <v>2.56</v>
      </c>
      <c r="H118" s="122">
        <f t="shared" si="32"/>
        <v>10.16</v>
      </c>
      <c r="I118" s="153">
        <f t="shared" si="25"/>
        <v>95.597484276729546</v>
      </c>
      <c r="J118" s="153">
        <f t="shared" si="26"/>
        <v>108.47457627118644</v>
      </c>
      <c r="K118" s="153">
        <f t="shared" si="27"/>
        <v>98.545101842870992</v>
      </c>
    </row>
    <row r="119" spans="1:11" ht="23.25" customHeight="1" x14ac:dyDescent="0.25">
      <c r="A119" s="50" t="s">
        <v>501</v>
      </c>
      <c r="B119" s="507" t="s">
        <v>502</v>
      </c>
      <c r="C119" s="521"/>
      <c r="D119" s="521"/>
      <c r="E119" s="521"/>
      <c r="I119" s="153" t="e">
        <f t="shared" si="25"/>
        <v>#DIV/0!</v>
      </c>
      <c r="J119" s="153" t="e">
        <f t="shared" si="26"/>
        <v>#DIV/0!</v>
      </c>
      <c r="K119" s="153" t="e">
        <f t="shared" si="27"/>
        <v>#DIV/0!</v>
      </c>
    </row>
    <row r="120" spans="1:11" ht="25.5" x14ac:dyDescent="0.25">
      <c r="A120" s="48" t="s">
        <v>503</v>
      </c>
      <c r="B120" s="102" t="s">
        <v>505</v>
      </c>
      <c r="C120" s="108"/>
      <c r="D120" s="65"/>
      <c r="E120" s="65"/>
      <c r="I120" s="153" t="e">
        <f t="shared" si="25"/>
        <v>#DIV/0!</v>
      </c>
      <c r="J120" s="153" t="e">
        <f t="shared" si="26"/>
        <v>#DIV/0!</v>
      </c>
      <c r="K120" s="153" t="e">
        <f t="shared" si="27"/>
        <v>#DIV/0!</v>
      </c>
    </row>
    <row r="121" spans="1:11" x14ac:dyDescent="0.25">
      <c r="A121" s="45" t="s">
        <v>504</v>
      </c>
      <c r="B121" s="101" t="s">
        <v>252</v>
      </c>
      <c r="C121" s="122">
        <v>1.3</v>
      </c>
      <c r="D121" s="122">
        <v>2.15</v>
      </c>
      <c r="E121" s="122">
        <f>C121+D121</f>
        <v>3.45</v>
      </c>
      <c r="F121" s="122">
        <v>0.19</v>
      </c>
      <c r="G121" s="122">
        <v>2.34</v>
      </c>
      <c r="H121" s="122">
        <f>F121+G121</f>
        <v>2.5299999999999998</v>
      </c>
      <c r="I121" s="153">
        <f t="shared" si="25"/>
        <v>14.615384615384617</v>
      </c>
      <c r="J121" s="153">
        <f t="shared" si="26"/>
        <v>108.83720930232559</v>
      </c>
      <c r="K121" s="153">
        <f t="shared" si="27"/>
        <v>73.333333333333329</v>
      </c>
    </row>
    <row r="122" spans="1:11" ht="38.25" x14ac:dyDescent="0.25">
      <c r="A122" s="45" t="s">
        <v>506</v>
      </c>
      <c r="B122" s="101" t="s">
        <v>507</v>
      </c>
      <c r="C122" s="122">
        <v>1.3</v>
      </c>
      <c r="D122" s="122">
        <v>2.15</v>
      </c>
      <c r="E122" s="122">
        <f>C122+D122</f>
        <v>3.45</v>
      </c>
      <c r="F122" s="122">
        <v>0.19</v>
      </c>
      <c r="G122" s="122">
        <v>2.34</v>
      </c>
      <c r="H122" s="122">
        <f>F122+G122</f>
        <v>2.5299999999999998</v>
      </c>
      <c r="I122" s="153">
        <f t="shared" si="25"/>
        <v>14.615384615384617</v>
      </c>
      <c r="J122" s="153">
        <f t="shared" si="26"/>
        <v>108.83720930232559</v>
      </c>
      <c r="K122" s="153">
        <f t="shared" si="27"/>
        <v>73.333333333333329</v>
      </c>
    </row>
    <row r="123" spans="1:11" x14ac:dyDescent="0.25">
      <c r="A123" s="48" t="s">
        <v>508</v>
      </c>
      <c r="B123" s="102" t="s">
        <v>509</v>
      </c>
      <c r="C123" s="108"/>
      <c r="D123" s="65"/>
      <c r="E123" s="65"/>
      <c r="F123" s="108"/>
      <c r="G123" s="65"/>
      <c r="H123" s="65"/>
      <c r="I123" s="153" t="e">
        <f t="shared" si="25"/>
        <v>#DIV/0!</v>
      </c>
      <c r="J123" s="153" t="e">
        <f t="shared" si="26"/>
        <v>#DIV/0!</v>
      </c>
      <c r="K123" s="153" t="e">
        <f t="shared" si="27"/>
        <v>#DIV/0!</v>
      </c>
    </row>
    <row r="124" spans="1:11" x14ac:dyDescent="0.25">
      <c r="A124" s="45" t="s">
        <v>510</v>
      </c>
      <c r="B124" s="101" t="s">
        <v>252</v>
      </c>
      <c r="C124" s="122">
        <v>1.92</v>
      </c>
      <c r="D124" s="122">
        <v>1.99</v>
      </c>
      <c r="E124" s="122">
        <f>C124+D124</f>
        <v>3.91</v>
      </c>
      <c r="F124" s="122">
        <v>0.17</v>
      </c>
      <c r="G124" s="122">
        <v>2.16</v>
      </c>
      <c r="H124" s="122">
        <f>F124+G124</f>
        <v>2.33</v>
      </c>
      <c r="I124" s="153">
        <f t="shared" si="25"/>
        <v>8.8541666666666679</v>
      </c>
      <c r="J124" s="153">
        <f t="shared" si="26"/>
        <v>108.5427135678392</v>
      </c>
      <c r="K124" s="153">
        <f t="shared" si="27"/>
        <v>59.590792838874684</v>
      </c>
    </row>
    <row r="125" spans="1:11" ht="38.25" x14ac:dyDescent="0.25">
      <c r="A125" s="49" t="s">
        <v>511</v>
      </c>
      <c r="B125" s="101" t="s">
        <v>513</v>
      </c>
      <c r="C125" s="122"/>
      <c r="D125" s="122"/>
      <c r="E125" s="122"/>
      <c r="F125" s="122">
        <v>0.21</v>
      </c>
      <c r="G125" s="122">
        <v>6.5</v>
      </c>
      <c r="H125" s="122">
        <f t="shared" ref="H125:H126" si="33">F125+G125</f>
        <v>6.71</v>
      </c>
      <c r="I125" s="153" t="e">
        <f t="shared" si="25"/>
        <v>#DIV/0!</v>
      </c>
      <c r="J125" s="153" t="e">
        <f t="shared" si="26"/>
        <v>#DIV/0!</v>
      </c>
      <c r="K125" s="153" t="e">
        <f t="shared" si="27"/>
        <v>#DIV/0!</v>
      </c>
    </row>
    <row r="126" spans="1:11" x14ac:dyDescent="0.25">
      <c r="A126" s="45" t="s">
        <v>512</v>
      </c>
      <c r="B126" s="101" t="s">
        <v>514</v>
      </c>
      <c r="C126" s="122"/>
      <c r="D126" s="122"/>
      <c r="E126" s="122"/>
      <c r="F126" s="122">
        <v>0.24</v>
      </c>
      <c r="G126" s="122">
        <v>6.5</v>
      </c>
      <c r="H126" s="122">
        <f t="shared" si="33"/>
        <v>6.74</v>
      </c>
      <c r="I126" s="153" t="e">
        <f t="shared" si="25"/>
        <v>#DIV/0!</v>
      </c>
      <c r="J126" s="153" t="e">
        <f t="shared" si="26"/>
        <v>#DIV/0!</v>
      </c>
      <c r="K126" s="153" t="e">
        <f t="shared" si="27"/>
        <v>#DIV/0!</v>
      </c>
    </row>
    <row r="128" spans="1:11" x14ac:dyDescent="0.25">
      <c r="B128" s="54" t="s">
        <v>36</v>
      </c>
      <c r="D128" s="4" t="s">
        <v>402</v>
      </c>
    </row>
  </sheetData>
  <mergeCells count="14">
    <mergeCell ref="B110:E110"/>
    <mergeCell ref="B119:E119"/>
    <mergeCell ref="B51:D51"/>
    <mergeCell ref="B83:E83"/>
    <mergeCell ref="B88:E88"/>
    <mergeCell ref="B89:E89"/>
    <mergeCell ref="B104:E104"/>
    <mergeCell ref="B106:E106"/>
    <mergeCell ref="B46:D46"/>
    <mergeCell ref="A7:E7"/>
    <mergeCell ref="A8:E8"/>
    <mergeCell ref="B11:E11"/>
    <mergeCell ref="B22:E22"/>
    <mergeCell ref="B34:D3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25"/>
  <sheetViews>
    <sheetView view="pageBreakPreview" zoomScaleNormal="100" zoomScaleSheetLayoutView="100" workbookViewId="0">
      <selection activeCell="C12" sqref="C12:C23"/>
    </sheetView>
  </sheetViews>
  <sheetFormatPr defaultColWidth="9.140625" defaultRowHeight="15" x14ac:dyDescent="0.25"/>
  <cols>
    <col min="1" max="1" width="5.42578125" style="4" customWidth="1"/>
    <col min="2" max="2" width="50.5703125" style="4" customWidth="1"/>
    <col min="3" max="3" width="16.5703125" style="4" customWidth="1"/>
    <col min="4" max="4" width="20.7109375" style="4" customWidth="1"/>
    <col min="5" max="5" width="19.7109375" style="4" customWidth="1"/>
    <col min="6" max="16384" width="9.140625" style="4"/>
  </cols>
  <sheetData>
    <row r="1" spans="1:5" ht="18.75" x14ac:dyDescent="0.3">
      <c r="C1" s="175"/>
      <c r="D1" s="374"/>
      <c r="E1" s="374" t="s">
        <v>0</v>
      </c>
    </row>
    <row r="2" spans="1:5" ht="18.75" x14ac:dyDescent="0.3">
      <c r="B2" s="238"/>
      <c r="C2" s="528" t="s">
        <v>33</v>
      </c>
      <c r="D2" s="528"/>
      <c r="E2" s="528"/>
    </row>
    <row r="3" spans="1:5" ht="18.75" x14ac:dyDescent="0.3">
      <c r="C3" s="175"/>
      <c r="D3" s="374"/>
      <c r="E3" s="374" t="s">
        <v>1</v>
      </c>
    </row>
    <row r="4" spans="1:5" ht="18.75" x14ac:dyDescent="0.3">
      <c r="C4" s="175"/>
      <c r="D4" s="374"/>
      <c r="E4" s="374" t="s">
        <v>569</v>
      </c>
    </row>
    <row r="5" spans="1:5" ht="18.75" x14ac:dyDescent="0.3">
      <c r="C5" s="175"/>
      <c r="D5" s="374"/>
      <c r="E5" s="378" t="s">
        <v>1122</v>
      </c>
    </row>
    <row r="7" spans="1:5" x14ac:dyDescent="0.25">
      <c r="A7" s="490" t="s">
        <v>2</v>
      </c>
      <c r="B7" s="490"/>
      <c r="C7" s="490"/>
      <c r="D7" s="490"/>
      <c r="E7" s="490"/>
    </row>
    <row r="8" spans="1:5" ht="34.5" customHeight="1" x14ac:dyDescent="0.25">
      <c r="A8" s="511" t="s">
        <v>1123</v>
      </c>
      <c r="B8" s="511"/>
      <c r="C8" s="511"/>
      <c r="D8" s="511"/>
      <c r="E8" s="511"/>
    </row>
    <row r="9" spans="1:5" ht="113.25" customHeight="1" x14ac:dyDescent="0.25">
      <c r="A9" s="132" t="s">
        <v>5</v>
      </c>
      <c r="B9" s="133" t="s">
        <v>6</v>
      </c>
      <c r="C9" s="52" t="s">
        <v>408</v>
      </c>
      <c r="D9" s="52" t="s">
        <v>1084</v>
      </c>
      <c r="E9" s="120" t="s">
        <v>407</v>
      </c>
    </row>
    <row r="10" spans="1:5" x14ac:dyDescent="0.25">
      <c r="A10" s="1">
        <v>1</v>
      </c>
      <c r="B10" s="2">
        <v>2</v>
      </c>
      <c r="C10" s="123">
        <v>3</v>
      </c>
      <c r="D10" s="123">
        <v>4</v>
      </c>
      <c r="E10" s="123">
        <v>5</v>
      </c>
    </row>
    <row r="11" spans="1:5" ht="15.75" x14ac:dyDescent="0.25">
      <c r="A11" s="45" t="s">
        <v>4</v>
      </c>
      <c r="B11" s="55" t="s">
        <v>288</v>
      </c>
      <c r="C11" s="121"/>
      <c r="D11" s="121"/>
      <c r="E11" s="121"/>
    </row>
    <row r="12" spans="1:5" ht="47.25" customHeight="1" x14ac:dyDescent="0.25">
      <c r="A12" s="45" t="s">
        <v>8</v>
      </c>
      <c r="B12" s="42" t="s">
        <v>653</v>
      </c>
      <c r="C12" s="233">
        <v>0.9</v>
      </c>
      <c r="D12" s="233">
        <v>9.6</v>
      </c>
      <c r="E12" s="248">
        <f t="shared" ref="E12:E23" si="0">C12+D12</f>
        <v>10.5</v>
      </c>
    </row>
    <row r="13" spans="1:5" x14ac:dyDescent="0.25">
      <c r="A13" s="45" t="s">
        <v>291</v>
      </c>
      <c r="B13" s="134" t="s">
        <v>410</v>
      </c>
      <c r="C13" s="233">
        <v>1.1499999999999999</v>
      </c>
      <c r="D13" s="233">
        <v>11.76</v>
      </c>
      <c r="E13" s="248">
        <f t="shared" si="0"/>
        <v>12.91</v>
      </c>
    </row>
    <row r="14" spans="1:5" ht="31.15" customHeight="1" x14ac:dyDescent="0.25">
      <c r="A14" s="45" t="s">
        <v>292</v>
      </c>
      <c r="B14" s="134" t="s">
        <v>411</v>
      </c>
      <c r="C14" s="233">
        <v>0.91</v>
      </c>
      <c r="D14" s="233">
        <v>8.66</v>
      </c>
      <c r="E14" s="248">
        <f t="shared" si="0"/>
        <v>9.57</v>
      </c>
    </row>
    <row r="15" spans="1:5" ht="25.5" x14ac:dyDescent="0.25">
      <c r="A15" s="45" t="s">
        <v>293</v>
      </c>
      <c r="B15" s="134" t="s">
        <v>412</v>
      </c>
      <c r="C15" s="233">
        <v>0.91</v>
      </c>
      <c r="D15" s="233">
        <v>12.54</v>
      </c>
      <c r="E15" s="248">
        <f t="shared" si="0"/>
        <v>13.45</v>
      </c>
    </row>
    <row r="16" spans="1:5" ht="38.25" x14ac:dyDescent="0.25">
      <c r="A16" s="45" t="s">
        <v>294</v>
      </c>
      <c r="B16" s="134" t="s">
        <v>413</v>
      </c>
      <c r="C16" s="233">
        <v>0.9</v>
      </c>
      <c r="D16" s="233">
        <v>13.63</v>
      </c>
      <c r="E16" s="248">
        <f t="shared" si="0"/>
        <v>14.530000000000001</v>
      </c>
    </row>
    <row r="17" spans="1:5" ht="63.75" x14ac:dyDescent="0.25">
      <c r="A17" s="45" t="s">
        <v>295</v>
      </c>
      <c r="B17" s="134" t="s">
        <v>414</v>
      </c>
      <c r="C17" s="233">
        <v>0.9</v>
      </c>
      <c r="D17" s="233">
        <v>16.440000000000001</v>
      </c>
      <c r="E17" s="248">
        <f t="shared" si="0"/>
        <v>17.34</v>
      </c>
    </row>
    <row r="18" spans="1:5" x14ac:dyDescent="0.25">
      <c r="A18" s="45" t="s">
        <v>296</v>
      </c>
      <c r="B18" s="134" t="s">
        <v>289</v>
      </c>
      <c r="C18" s="233">
        <v>0.9</v>
      </c>
      <c r="D18" s="233">
        <v>11.42</v>
      </c>
      <c r="E18" s="248">
        <f t="shared" si="0"/>
        <v>12.32</v>
      </c>
    </row>
    <row r="19" spans="1:5" ht="25.5" x14ac:dyDescent="0.25">
      <c r="A19" s="45" t="s">
        <v>297</v>
      </c>
      <c r="B19" s="134" t="s">
        <v>415</v>
      </c>
      <c r="C19" s="233">
        <v>0.9</v>
      </c>
      <c r="D19" s="233">
        <v>12.95</v>
      </c>
      <c r="E19" s="248">
        <f t="shared" si="0"/>
        <v>13.85</v>
      </c>
    </row>
    <row r="20" spans="1:5" x14ac:dyDescent="0.25">
      <c r="A20" s="45" t="s">
        <v>298</v>
      </c>
      <c r="B20" s="135" t="s">
        <v>416</v>
      </c>
      <c r="C20" s="233">
        <v>0.9</v>
      </c>
      <c r="D20" s="233">
        <v>9.8699999999999992</v>
      </c>
      <c r="E20" s="248">
        <f t="shared" si="0"/>
        <v>10.77</v>
      </c>
    </row>
    <row r="21" spans="1:5" ht="21" customHeight="1" x14ac:dyDescent="0.25">
      <c r="A21" s="45" t="s">
        <v>299</v>
      </c>
      <c r="B21" s="134" t="s">
        <v>417</v>
      </c>
      <c r="C21" s="233">
        <v>0.9</v>
      </c>
      <c r="D21" s="233">
        <v>12.19</v>
      </c>
      <c r="E21" s="248">
        <f t="shared" si="0"/>
        <v>13.09</v>
      </c>
    </row>
    <row r="22" spans="1:5" ht="18.75" customHeight="1" x14ac:dyDescent="0.25">
      <c r="A22" s="45" t="s">
        <v>300</v>
      </c>
      <c r="B22" s="136" t="s">
        <v>290</v>
      </c>
      <c r="C22" s="233">
        <v>0.71</v>
      </c>
      <c r="D22" s="233">
        <v>14.25</v>
      </c>
      <c r="E22" s="248">
        <f t="shared" si="0"/>
        <v>14.96</v>
      </c>
    </row>
    <row r="23" spans="1:5" ht="30" x14ac:dyDescent="0.25">
      <c r="A23" s="154" t="s">
        <v>517</v>
      </c>
      <c r="B23" s="154" t="s">
        <v>518</v>
      </c>
      <c r="C23" s="449">
        <v>45.62</v>
      </c>
      <c r="D23" s="417">
        <v>23.88</v>
      </c>
      <c r="E23" s="253">
        <f t="shared" si="0"/>
        <v>69.5</v>
      </c>
    </row>
    <row r="25" spans="1:5" x14ac:dyDescent="0.25">
      <c r="B25" s="56" t="s">
        <v>36</v>
      </c>
      <c r="E25" s="4" t="s">
        <v>773</v>
      </c>
    </row>
  </sheetData>
  <mergeCells count="3">
    <mergeCell ref="A7:E7"/>
    <mergeCell ref="A8:E8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G17"/>
  <sheetViews>
    <sheetView view="pageBreakPreview" zoomScale="60" zoomScaleNormal="100" workbookViewId="0">
      <selection activeCell="C11" sqref="C11:C12"/>
    </sheetView>
  </sheetViews>
  <sheetFormatPr defaultColWidth="9.140625" defaultRowHeight="18.75" x14ac:dyDescent="0.3"/>
  <cols>
    <col min="1" max="1" width="6.5703125" style="76" customWidth="1"/>
    <col min="2" max="2" width="58.140625" style="76" customWidth="1"/>
    <col min="3" max="3" width="20.28515625" style="76" customWidth="1"/>
    <col min="4" max="4" width="22.140625" style="175" customWidth="1"/>
    <col min="5" max="5" width="20" style="76" customWidth="1"/>
    <col min="6" max="16384" width="9.140625" style="76"/>
  </cols>
  <sheetData>
    <row r="1" spans="1:7" x14ac:dyDescent="0.3">
      <c r="A1" s="110"/>
      <c r="B1" s="110"/>
      <c r="C1" s="175"/>
      <c r="D1" s="374"/>
      <c r="E1" s="374" t="s">
        <v>0</v>
      </c>
      <c r="F1" s="240"/>
      <c r="G1" s="240"/>
    </row>
    <row r="2" spans="1:7" x14ac:dyDescent="0.3">
      <c r="A2" s="110"/>
      <c r="B2" s="241"/>
      <c r="C2" s="528" t="s">
        <v>33</v>
      </c>
      <c r="D2" s="528"/>
      <c r="E2" s="528"/>
      <c r="F2" s="240"/>
      <c r="G2" s="240"/>
    </row>
    <row r="3" spans="1:7" x14ac:dyDescent="0.3">
      <c r="A3" s="110"/>
      <c r="B3" s="110"/>
      <c r="C3" s="175"/>
      <c r="D3" s="374"/>
      <c r="E3" s="374" t="s">
        <v>1</v>
      </c>
      <c r="F3" s="240"/>
      <c r="G3" s="240"/>
    </row>
    <row r="4" spans="1:7" x14ac:dyDescent="0.3">
      <c r="A4" s="110"/>
      <c r="B4" s="110"/>
      <c r="C4" s="175"/>
      <c r="D4" s="374"/>
      <c r="E4" s="374" t="s">
        <v>569</v>
      </c>
      <c r="F4" s="240"/>
      <c r="G4" s="240"/>
    </row>
    <row r="5" spans="1:7" x14ac:dyDescent="0.3">
      <c r="A5" s="110"/>
      <c r="B5" s="110"/>
      <c r="C5" s="175"/>
      <c r="D5" s="374"/>
      <c r="E5" s="378" t="s">
        <v>1122</v>
      </c>
      <c r="F5" s="240"/>
      <c r="G5" s="240"/>
    </row>
    <row r="6" spans="1:7" x14ac:dyDescent="0.3">
      <c r="A6" s="110"/>
      <c r="B6" s="110"/>
      <c r="C6" s="110"/>
      <c r="D6" s="171"/>
      <c r="E6" s="110"/>
    </row>
    <row r="7" spans="1:7" x14ac:dyDescent="0.3">
      <c r="A7" s="529" t="s">
        <v>2</v>
      </c>
      <c r="B7" s="529"/>
      <c r="C7" s="529"/>
      <c r="D7" s="529"/>
      <c r="E7" s="529"/>
    </row>
    <row r="8" spans="1:7" ht="42" customHeight="1" x14ac:dyDescent="0.3">
      <c r="A8" s="530" t="s">
        <v>1124</v>
      </c>
      <c r="B8" s="530"/>
      <c r="C8" s="530"/>
      <c r="D8" s="530"/>
      <c r="E8" s="530"/>
    </row>
    <row r="9" spans="1:7" ht="75" x14ac:dyDescent="0.3">
      <c r="A9" s="78" t="s">
        <v>5</v>
      </c>
      <c r="B9" s="79" t="s">
        <v>6</v>
      </c>
      <c r="C9" s="80" t="s">
        <v>408</v>
      </c>
      <c r="D9" s="80" t="s">
        <v>1084</v>
      </c>
      <c r="E9" s="189" t="s">
        <v>407</v>
      </c>
    </row>
    <row r="10" spans="1:7" x14ac:dyDescent="0.3">
      <c r="A10" s="112">
        <v>1</v>
      </c>
      <c r="B10" s="112">
        <v>2</v>
      </c>
      <c r="C10" s="142">
        <v>3</v>
      </c>
      <c r="D10" s="172">
        <v>4</v>
      </c>
      <c r="E10" s="143">
        <v>5</v>
      </c>
    </row>
    <row r="11" spans="1:7" ht="37.5" x14ac:dyDescent="0.3">
      <c r="A11" s="198">
        <v>1</v>
      </c>
      <c r="B11" s="84" t="s">
        <v>561</v>
      </c>
      <c r="C11" s="450">
        <v>3.56</v>
      </c>
      <c r="D11" s="194">
        <v>16.649999999999999</v>
      </c>
      <c r="E11" s="194">
        <f>D11+C11</f>
        <v>20.209999999999997</v>
      </c>
    </row>
    <row r="12" spans="1:7" ht="37.5" x14ac:dyDescent="0.3">
      <c r="A12" s="198">
        <v>2</v>
      </c>
      <c r="B12" s="84" t="s">
        <v>1042</v>
      </c>
      <c r="C12" s="450">
        <v>1.93</v>
      </c>
      <c r="D12" s="194">
        <v>22.06</v>
      </c>
      <c r="E12" s="194">
        <f>D12+C12</f>
        <v>23.99</v>
      </c>
    </row>
    <row r="13" spans="1:7" ht="56.25" x14ac:dyDescent="0.3">
      <c r="A13" s="198">
        <v>3</v>
      </c>
      <c r="B13" s="84" t="s">
        <v>559</v>
      </c>
      <c r="C13" s="418" t="s">
        <v>568</v>
      </c>
      <c r="D13" s="194">
        <v>125.19</v>
      </c>
      <c r="E13" s="194"/>
    </row>
    <row r="14" spans="1:7" ht="37.5" x14ac:dyDescent="0.3">
      <c r="A14" s="198">
        <v>4</v>
      </c>
      <c r="B14" s="84" t="s">
        <v>560</v>
      </c>
      <c r="C14" s="194"/>
      <c r="D14" s="194">
        <v>15.76</v>
      </c>
      <c r="E14" s="194">
        <f t="shared" ref="E14" si="0">D14+C14</f>
        <v>15.76</v>
      </c>
    </row>
    <row r="17" spans="1:5" x14ac:dyDescent="0.3">
      <c r="A17" s="76" t="s">
        <v>35</v>
      </c>
      <c r="E17" s="76" t="s">
        <v>773</v>
      </c>
    </row>
  </sheetData>
  <mergeCells count="3">
    <mergeCell ref="A7:E7"/>
    <mergeCell ref="A8:E8"/>
    <mergeCell ref="C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15</vt:i4>
      </vt:variant>
    </vt:vector>
  </HeadingPairs>
  <TitlesOfParts>
    <vt:vector size="35" baseType="lpstr">
      <vt:lpstr>Консультации</vt:lpstr>
      <vt:lpstr>Прием</vt:lpstr>
      <vt:lpstr>психотерапевт</vt:lpstr>
      <vt:lpstr>УЗИ</vt:lpstr>
      <vt:lpstr>Изотопы</vt:lpstr>
      <vt:lpstr>КДЛ </vt:lpstr>
      <vt:lpstr>Лист1</vt:lpstr>
      <vt:lpstr>Цитология</vt:lpstr>
      <vt:lpstr>морфология</vt:lpstr>
      <vt:lpstr>рентген</vt:lpstr>
      <vt:lpstr>кт </vt:lpstr>
      <vt:lpstr>мрт </vt:lpstr>
      <vt:lpstr>эндоскопия</vt:lpstr>
      <vt:lpstr>операции</vt:lpstr>
      <vt:lpstr>ПЛАСТИЧЕСКАЯ ХИРУРГИЯ</vt:lpstr>
      <vt:lpstr>Пребывание в палатах</vt:lpstr>
      <vt:lpstr>копии</vt:lpstr>
      <vt:lpstr>ритуальные услуги</vt:lpstr>
      <vt:lpstr>ритуалы </vt:lpstr>
      <vt:lpstr>ковид</vt:lpstr>
      <vt:lpstr>'КДЛ '!Заголовки_для_печати</vt:lpstr>
      <vt:lpstr>'кт '!Заголовки_для_печати</vt:lpstr>
      <vt:lpstr>операции!Заголовки_для_печати</vt:lpstr>
      <vt:lpstr>УЗИ!Заголовки_для_печати</vt:lpstr>
      <vt:lpstr>Изотопы!Область_печати</vt:lpstr>
      <vt:lpstr>'КДЛ '!Область_печати</vt:lpstr>
      <vt:lpstr>Консультации!Область_печати</vt:lpstr>
      <vt:lpstr>'кт '!Область_печати</vt:lpstr>
      <vt:lpstr>операции!Область_печати</vt:lpstr>
      <vt:lpstr>'Пребывание в палатах'!Область_печати</vt:lpstr>
      <vt:lpstr>рентген!Область_печати</vt:lpstr>
      <vt:lpstr>'ритуальные услуги'!Область_печати</vt:lpstr>
      <vt:lpstr>УЗИ!Область_печати</vt:lpstr>
      <vt:lpstr>Цитология!Область_печати</vt:lpstr>
      <vt:lpstr>эндоскопия!Область_печати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Ekonom3</dc:creator>
  <cp:lastModifiedBy>ekonom3</cp:lastModifiedBy>
  <cp:lastPrinted>2025-05-30T11:06:21Z</cp:lastPrinted>
  <dcterms:created xsi:type="dcterms:W3CDTF">2014-03-10T06:20:54Z</dcterms:created>
  <dcterms:modified xsi:type="dcterms:W3CDTF">2025-05-30T14:02:56Z</dcterms:modified>
</cp:coreProperties>
</file>